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8" windowWidth="23256" windowHeight="1317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724" i="1" l="1"/>
  <c r="I725" i="1"/>
  <c r="I726" i="1"/>
  <c r="I727" i="1"/>
  <c r="I728" i="1"/>
  <c r="I729" i="1"/>
  <c r="I730" i="1"/>
  <c r="I731" i="1"/>
  <c r="I732" i="1"/>
  <c r="I733" i="1"/>
  <c r="I734" i="1"/>
  <c r="I735" i="1"/>
  <c r="I723" i="1"/>
  <c r="J723" i="1" s="1"/>
  <c r="K723" i="1" s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39" i="1"/>
  <c r="J739" i="1" s="1"/>
  <c r="K739" i="1" s="1"/>
  <c r="F740" i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D735" i="1"/>
  <c r="D734" i="1"/>
  <c r="D733" i="1"/>
  <c r="D732" i="1"/>
  <c r="D730" i="1"/>
  <c r="D729" i="1"/>
  <c r="D728" i="1"/>
  <c r="D727" i="1"/>
  <c r="D726" i="1"/>
  <c r="D724" i="1"/>
  <c r="F724" i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D723" i="1"/>
  <c r="I673" i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G674" i="1"/>
  <c r="G676" i="1"/>
  <c r="G677" i="1"/>
  <c r="G678" i="1"/>
  <c r="G679" i="1"/>
  <c r="G680" i="1"/>
  <c r="G682" i="1"/>
  <c r="G683" i="1"/>
  <c r="G684" i="1"/>
  <c r="G685" i="1"/>
  <c r="G673" i="1"/>
  <c r="D716" i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I417" i="1"/>
  <c r="I418" i="1" s="1"/>
  <c r="G417" i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E417" i="1"/>
  <c r="E416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I394" i="1"/>
  <c r="I395" i="1" s="1"/>
  <c r="G394" i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E394" i="1"/>
  <c r="E393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I370" i="1"/>
  <c r="I371" i="1" s="1"/>
  <c r="G370" i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E370" i="1"/>
  <c r="E369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I347" i="1"/>
  <c r="I348" i="1" s="1"/>
  <c r="G347" i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E338" i="1"/>
  <c r="E337" i="1"/>
  <c r="E336" i="1"/>
  <c r="E335" i="1"/>
  <c r="E334" i="1"/>
  <c r="E333" i="1"/>
  <c r="E332" i="1"/>
  <c r="E331" i="1"/>
  <c r="E330" i="1"/>
  <c r="E329" i="1"/>
  <c r="E328" i="1"/>
  <c r="I327" i="1"/>
  <c r="I328" i="1" s="1"/>
  <c r="G327" i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E327" i="1"/>
  <c r="E326" i="1"/>
  <c r="E322" i="1"/>
  <c r="E321" i="1"/>
  <c r="E320" i="1"/>
  <c r="E319" i="1"/>
  <c r="E318" i="1"/>
  <c r="E317" i="1"/>
  <c r="E316" i="1"/>
  <c r="E315" i="1"/>
  <c r="E314" i="1"/>
  <c r="E313" i="1"/>
  <c r="E312" i="1"/>
  <c r="I311" i="1"/>
  <c r="I312" i="1" s="1"/>
  <c r="G311" i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E311" i="1"/>
  <c r="E310" i="1"/>
  <c r="E305" i="1"/>
  <c r="E304" i="1"/>
  <c r="E303" i="1"/>
  <c r="E302" i="1"/>
  <c r="E301" i="1"/>
  <c r="E300" i="1"/>
  <c r="E299" i="1"/>
  <c r="E298" i="1"/>
  <c r="E297" i="1"/>
  <c r="E296" i="1"/>
  <c r="E295" i="1"/>
  <c r="I294" i="1"/>
  <c r="I295" i="1" s="1"/>
  <c r="G294" i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E294" i="1"/>
  <c r="E293" i="1"/>
  <c r="I265" i="1"/>
  <c r="G265" i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H254" i="1"/>
  <c r="D254" i="1"/>
  <c r="E195" i="1"/>
  <c r="G218" i="1" s="1"/>
  <c r="G231" i="1" s="1"/>
  <c r="G243" i="1" s="1"/>
  <c r="C200" i="1"/>
  <c r="C199" i="1"/>
  <c r="G222" i="1" s="1"/>
  <c r="G235" i="1" s="1"/>
  <c r="G247" i="1" s="1"/>
  <c r="C198" i="1"/>
  <c r="G221" i="1" s="1"/>
  <c r="G234" i="1" s="1"/>
  <c r="G246" i="1" s="1"/>
  <c r="C197" i="1"/>
  <c r="G220" i="1" s="1"/>
  <c r="G233" i="1" s="1"/>
  <c r="G245" i="1" s="1"/>
  <c r="C196" i="1"/>
  <c r="E126" i="1"/>
  <c r="G151" i="1" s="1"/>
  <c r="G164" i="1" s="1"/>
  <c r="G177" i="1" s="1"/>
  <c r="C134" i="1"/>
  <c r="G159" i="1" s="1"/>
  <c r="G172" i="1" s="1"/>
  <c r="G185" i="1" s="1"/>
  <c r="C133" i="1"/>
  <c r="G158" i="1" s="1"/>
  <c r="G171" i="1" s="1"/>
  <c r="G184" i="1" s="1"/>
  <c r="C132" i="1"/>
  <c r="G157" i="1" s="1"/>
  <c r="G170" i="1" s="1"/>
  <c r="G183" i="1" s="1"/>
  <c r="C131" i="1"/>
  <c r="G156" i="1" s="1"/>
  <c r="G169" i="1" s="1"/>
  <c r="G182" i="1" s="1"/>
  <c r="C130" i="1"/>
  <c r="G155" i="1" s="1"/>
  <c r="G168" i="1" s="1"/>
  <c r="G181" i="1" s="1"/>
  <c r="C129" i="1"/>
  <c r="G154" i="1" s="1"/>
  <c r="G167" i="1" s="1"/>
  <c r="G180" i="1" s="1"/>
  <c r="C128" i="1"/>
  <c r="G153" i="1" s="1"/>
  <c r="G166" i="1" s="1"/>
  <c r="G179" i="1" s="1"/>
  <c r="C127" i="1"/>
  <c r="G152" i="1" s="1"/>
  <c r="G165" i="1" s="1"/>
  <c r="G178" i="1" s="1"/>
  <c r="I100" i="1"/>
  <c r="I99" i="1"/>
  <c r="I98" i="1"/>
  <c r="G94" i="1"/>
  <c r="C589" i="1" l="1"/>
  <c r="C595" i="1"/>
  <c r="E681" i="1"/>
  <c r="H681" i="1" s="1"/>
  <c r="E731" i="1" s="1"/>
  <c r="G731" i="1" s="1"/>
  <c r="C680" i="1"/>
  <c r="E680" i="1" s="1"/>
  <c r="H680" i="1" s="1"/>
  <c r="E730" i="1" s="1"/>
  <c r="G730" i="1" s="1"/>
  <c r="H602" i="1"/>
  <c r="H625" i="1" s="1"/>
  <c r="H598" i="1"/>
  <c r="H621" i="1" s="1"/>
  <c r="H594" i="1"/>
  <c r="H617" i="1" s="1"/>
  <c r="H590" i="1"/>
  <c r="H613" i="1" s="1"/>
  <c r="H586" i="1"/>
  <c r="H609" i="1" s="1"/>
  <c r="H601" i="1"/>
  <c r="H624" i="1" s="1"/>
  <c r="C601" i="1"/>
  <c r="H597" i="1"/>
  <c r="H620" i="1" s="1"/>
  <c r="C597" i="1"/>
  <c r="C703" i="1" s="1"/>
  <c r="E703" i="1" s="1"/>
  <c r="H703" i="1" s="1"/>
  <c r="E750" i="1" s="1"/>
  <c r="G750" i="1" s="1"/>
  <c r="H593" i="1"/>
  <c r="H616" i="1" s="1"/>
  <c r="H589" i="1"/>
  <c r="H612" i="1" s="1"/>
  <c r="H604" i="1"/>
  <c r="H627" i="1" s="1"/>
  <c r="H600" i="1"/>
  <c r="H623" i="1" s="1"/>
  <c r="C600" i="1"/>
  <c r="H596" i="1"/>
  <c r="H619" i="1" s="1"/>
  <c r="H592" i="1"/>
  <c r="H615" i="1" s="1"/>
  <c r="H588" i="1"/>
  <c r="H611" i="1" s="1"/>
  <c r="H603" i="1"/>
  <c r="H626" i="1" s="1"/>
  <c r="H599" i="1"/>
  <c r="H622" i="1" s="1"/>
  <c r="H595" i="1"/>
  <c r="H618" i="1" s="1"/>
  <c r="H591" i="1"/>
  <c r="H614" i="1" s="1"/>
  <c r="H587" i="1"/>
  <c r="H610" i="1" s="1"/>
  <c r="C587" i="1"/>
  <c r="C693" i="1" s="1"/>
  <c r="E693" i="1" s="1"/>
  <c r="H693" i="1" s="1"/>
  <c r="E740" i="1" s="1"/>
  <c r="G740" i="1" s="1"/>
  <c r="J726" i="1"/>
  <c r="K726" i="1" s="1"/>
  <c r="J757" i="1"/>
  <c r="K757" i="1" s="1"/>
  <c r="J729" i="1"/>
  <c r="K729" i="1" s="1"/>
  <c r="J734" i="1"/>
  <c r="K734" i="1" s="1"/>
  <c r="J730" i="1"/>
  <c r="K730" i="1" s="1"/>
  <c r="J735" i="1"/>
  <c r="K735" i="1" s="1"/>
  <c r="J727" i="1"/>
  <c r="K727" i="1" s="1"/>
  <c r="J732" i="1"/>
  <c r="K732" i="1" s="1"/>
  <c r="J728" i="1"/>
  <c r="K728" i="1" s="1"/>
  <c r="J725" i="1"/>
  <c r="K725" i="1" s="1"/>
  <c r="J756" i="1"/>
  <c r="K756" i="1" s="1"/>
  <c r="J752" i="1"/>
  <c r="K752" i="1" s="1"/>
  <c r="J748" i="1"/>
  <c r="K748" i="1" s="1"/>
  <c r="J744" i="1"/>
  <c r="K744" i="1" s="1"/>
  <c r="J740" i="1"/>
  <c r="K740" i="1" s="1"/>
  <c r="J753" i="1"/>
  <c r="K753" i="1" s="1"/>
  <c r="J749" i="1"/>
  <c r="K749" i="1" s="1"/>
  <c r="J745" i="1"/>
  <c r="K745" i="1" s="1"/>
  <c r="J741" i="1"/>
  <c r="K741" i="1" s="1"/>
  <c r="J754" i="1"/>
  <c r="K754" i="1" s="1"/>
  <c r="J750" i="1"/>
  <c r="K750" i="1" s="1"/>
  <c r="J746" i="1"/>
  <c r="K746" i="1" s="1"/>
  <c r="J742" i="1"/>
  <c r="K742" i="1" s="1"/>
  <c r="J755" i="1"/>
  <c r="K755" i="1" s="1"/>
  <c r="J751" i="1"/>
  <c r="K751" i="1" s="1"/>
  <c r="J747" i="1"/>
  <c r="K747" i="1" s="1"/>
  <c r="J743" i="1"/>
  <c r="K743" i="1" s="1"/>
  <c r="J733" i="1"/>
  <c r="K733" i="1" s="1"/>
  <c r="J731" i="1"/>
  <c r="K731" i="1" s="1"/>
  <c r="J724" i="1"/>
  <c r="K724" i="1" s="1"/>
  <c r="C678" i="1"/>
  <c r="C673" i="1"/>
  <c r="C676" i="1"/>
  <c r="C683" i="1"/>
  <c r="E683" i="1" s="1"/>
  <c r="H683" i="1" s="1"/>
  <c r="E733" i="1" s="1"/>
  <c r="G733" i="1" s="1"/>
  <c r="C684" i="1"/>
  <c r="E684" i="1" s="1"/>
  <c r="H684" i="1" s="1"/>
  <c r="E734" i="1" s="1"/>
  <c r="G734" i="1" s="1"/>
  <c r="C531" i="1"/>
  <c r="H521" i="1"/>
  <c r="H537" i="1" s="1"/>
  <c r="H530" i="1"/>
  <c r="H546" i="1" s="1"/>
  <c r="H526" i="1"/>
  <c r="H542" i="1" s="1"/>
  <c r="H522" i="1"/>
  <c r="H538" i="1" s="1"/>
  <c r="C532" i="1"/>
  <c r="C524" i="1"/>
  <c r="H531" i="1"/>
  <c r="H547" i="1" s="1"/>
  <c r="H527" i="1"/>
  <c r="H543" i="1" s="1"/>
  <c r="H523" i="1"/>
  <c r="H539" i="1" s="1"/>
  <c r="H532" i="1"/>
  <c r="H548" i="1" s="1"/>
  <c r="H528" i="1"/>
  <c r="H544" i="1" s="1"/>
  <c r="H524" i="1"/>
  <c r="H540" i="1" s="1"/>
  <c r="E339" i="1"/>
  <c r="F334" i="1" s="1"/>
  <c r="H334" i="1" s="1"/>
  <c r="C521" i="1"/>
  <c r="C522" i="1"/>
  <c r="H533" i="1"/>
  <c r="H549" i="1" s="1"/>
  <c r="H529" i="1"/>
  <c r="H545" i="1" s="1"/>
  <c r="H525" i="1"/>
  <c r="H541" i="1" s="1"/>
  <c r="E435" i="1"/>
  <c r="F430" i="1" s="1"/>
  <c r="H430" i="1" s="1"/>
  <c r="E323" i="1"/>
  <c r="F316" i="1" s="1"/>
  <c r="H316" i="1" s="1"/>
  <c r="E365" i="1"/>
  <c r="F347" i="1" s="1"/>
  <c r="J347" i="1" s="1"/>
  <c r="E412" i="1"/>
  <c r="F399" i="1" s="1"/>
  <c r="H399" i="1" s="1"/>
  <c r="F638" i="1" s="1"/>
  <c r="I349" i="1"/>
  <c r="I266" i="1"/>
  <c r="E306" i="1"/>
  <c r="F301" i="1" s="1"/>
  <c r="H301" i="1" s="1"/>
  <c r="F545" i="1" s="1"/>
  <c r="E388" i="1"/>
  <c r="F375" i="1" s="1"/>
  <c r="H375" i="1" s="1"/>
  <c r="F615" i="1" s="1"/>
  <c r="I419" i="1"/>
  <c r="I396" i="1"/>
  <c r="I372" i="1"/>
  <c r="I329" i="1"/>
  <c r="I313" i="1"/>
  <c r="I296" i="1"/>
  <c r="E277" i="1"/>
  <c r="F268" i="1" s="1"/>
  <c r="H268" i="1" s="1"/>
  <c r="F525" i="1" s="1"/>
  <c r="C136" i="1"/>
  <c r="C203" i="1"/>
  <c r="C216" i="1" s="1"/>
  <c r="G219" i="1"/>
  <c r="G232" i="1" s="1"/>
  <c r="G244" i="1" s="1"/>
  <c r="G223" i="1"/>
  <c r="G236" i="1" s="1"/>
  <c r="G248" i="1" s="1"/>
  <c r="C593" i="1"/>
  <c r="C603" i="1"/>
  <c r="C588" i="1"/>
  <c r="C596" i="1"/>
  <c r="C604" i="1"/>
  <c r="C592" i="1"/>
  <c r="C602" i="1"/>
  <c r="C591" i="1"/>
  <c r="C599" i="1"/>
  <c r="C590" i="1"/>
  <c r="C598" i="1"/>
  <c r="C679" i="1"/>
  <c r="E679" i="1" s="1"/>
  <c r="H679" i="1" s="1"/>
  <c r="E729" i="1" s="1"/>
  <c r="G729" i="1" s="1"/>
  <c r="C685" i="1"/>
  <c r="E685" i="1" s="1"/>
  <c r="H685" i="1" s="1"/>
  <c r="E735" i="1" s="1"/>
  <c r="G735" i="1" s="1"/>
  <c r="C677" i="1"/>
  <c r="C586" i="1" l="1"/>
  <c r="C692" i="1" s="1"/>
  <c r="E692" i="1" s="1"/>
  <c r="H692" i="1" s="1"/>
  <c r="E739" i="1" s="1"/>
  <c r="G739" i="1" s="1"/>
  <c r="C674" i="1"/>
  <c r="C594" i="1"/>
  <c r="C700" i="1" s="1"/>
  <c r="E700" i="1" s="1"/>
  <c r="H700" i="1" s="1"/>
  <c r="E747" i="1" s="1"/>
  <c r="G747" i="1" s="1"/>
  <c r="E599" i="1"/>
  <c r="C622" i="1"/>
  <c r="E622" i="1" s="1"/>
  <c r="E593" i="1"/>
  <c r="C616" i="1"/>
  <c r="E616" i="1" s="1"/>
  <c r="E587" i="1"/>
  <c r="C610" i="1"/>
  <c r="E610" i="1" s="1"/>
  <c r="E601" i="1"/>
  <c r="C624" i="1"/>
  <c r="E624" i="1" s="1"/>
  <c r="E598" i="1"/>
  <c r="C621" i="1"/>
  <c r="E621" i="1" s="1"/>
  <c r="E592" i="1"/>
  <c r="C615" i="1"/>
  <c r="E615" i="1" s="1"/>
  <c r="E589" i="1"/>
  <c r="C612" i="1"/>
  <c r="E612" i="1" s="1"/>
  <c r="E603" i="1"/>
  <c r="C626" i="1"/>
  <c r="E626" i="1" s="1"/>
  <c r="E590" i="1"/>
  <c r="C613" i="1"/>
  <c r="E613" i="1" s="1"/>
  <c r="E602" i="1"/>
  <c r="C625" i="1"/>
  <c r="E625" i="1" s="1"/>
  <c r="E596" i="1"/>
  <c r="C619" i="1"/>
  <c r="E619" i="1" s="1"/>
  <c r="E595" i="1"/>
  <c r="C618" i="1"/>
  <c r="E618" i="1" s="1"/>
  <c r="E597" i="1"/>
  <c r="C620" i="1"/>
  <c r="E620" i="1" s="1"/>
  <c r="E586" i="1"/>
  <c r="C609" i="1"/>
  <c r="E609" i="1" s="1"/>
  <c r="E591" i="1"/>
  <c r="C614" i="1"/>
  <c r="E614" i="1" s="1"/>
  <c r="E604" i="1"/>
  <c r="C627" i="1"/>
  <c r="E627" i="1" s="1"/>
  <c r="E588" i="1"/>
  <c r="C611" i="1"/>
  <c r="E611" i="1" s="1"/>
  <c r="E600" i="1"/>
  <c r="C623" i="1"/>
  <c r="E623" i="1" s="1"/>
  <c r="F407" i="1"/>
  <c r="H407" i="1" s="1"/>
  <c r="F646" i="1" s="1"/>
  <c r="F401" i="1"/>
  <c r="H401" i="1" s="1"/>
  <c r="F640" i="1" s="1"/>
  <c r="F404" i="1"/>
  <c r="H404" i="1" s="1"/>
  <c r="F643" i="1" s="1"/>
  <c r="F395" i="1"/>
  <c r="H395" i="1" s="1"/>
  <c r="F634" i="1" s="1"/>
  <c r="F394" i="1"/>
  <c r="H394" i="1" s="1"/>
  <c r="F633" i="1" s="1"/>
  <c r="F380" i="1"/>
  <c r="H380" i="1" s="1"/>
  <c r="F620" i="1" s="1"/>
  <c r="F405" i="1"/>
  <c r="H405" i="1" s="1"/>
  <c r="F644" i="1" s="1"/>
  <c r="F400" i="1"/>
  <c r="H400" i="1" s="1"/>
  <c r="F639" i="1" s="1"/>
  <c r="F411" i="1"/>
  <c r="H411" i="1" s="1"/>
  <c r="F650" i="1" s="1"/>
  <c r="F409" i="1"/>
  <c r="H409" i="1" s="1"/>
  <c r="F648" i="1" s="1"/>
  <c r="F408" i="1"/>
  <c r="H408" i="1" s="1"/>
  <c r="F647" i="1" s="1"/>
  <c r="F393" i="1"/>
  <c r="J393" i="1" s="1"/>
  <c r="F398" i="1"/>
  <c r="H398" i="1" s="1"/>
  <c r="F637" i="1" s="1"/>
  <c r="F406" i="1"/>
  <c r="H406" i="1" s="1"/>
  <c r="F645" i="1" s="1"/>
  <c r="F403" i="1"/>
  <c r="H403" i="1" s="1"/>
  <c r="F642" i="1" s="1"/>
  <c r="F396" i="1"/>
  <c r="H396" i="1" s="1"/>
  <c r="F635" i="1" s="1"/>
  <c r="F397" i="1"/>
  <c r="H397" i="1" s="1"/>
  <c r="F636" i="1" s="1"/>
  <c r="F402" i="1"/>
  <c r="H402" i="1" s="1"/>
  <c r="F641" i="1" s="1"/>
  <c r="F410" i="1"/>
  <c r="H410" i="1" s="1"/>
  <c r="F649" i="1" s="1"/>
  <c r="F314" i="1"/>
  <c r="H314" i="1" s="1"/>
  <c r="F296" i="1"/>
  <c r="H296" i="1" s="1"/>
  <c r="F540" i="1" s="1"/>
  <c r="F337" i="1"/>
  <c r="H337" i="1" s="1"/>
  <c r="E682" i="1"/>
  <c r="H682" i="1" s="1"/>
  <c r="E732" i="1" s="1"/>
  <c r="G732" i="1" s="1"/>
  <c r="C686" i="1"/>
  <c r="H634" i="1"/>
  <c r="H650" i="1"/>
  <c r="H641" i="1"/>
  <c r="H636" i="1"/>
  <c r="H647" i="1"/>
  <c r="F328" i="1"/>
  <c r="H328" i="1" s="1"/>
  <c r="F338" i="1"/>
  <c r="H338" i="1" s="1"/>
  <c r="F379" i="1"/>
  <c r="H379" i="1" s="1"/>
  <c r="F619" i="1" s="1"/>
  <c r="F329" i="1"/>
  <c r="H329" i="1" s="1"/>
  <c r="F359" i="1"/>
  <c r="H359" i="1" s="1"/>
  <c r="F599" i="1" s="1"/>
  <c r="H646" i="1"/>
  <c r="H637" i="1"/>
  <c r="H648" i="1"/>
  <c r="H643" i="1"/>
  <c r="C707" i="1"/>
  <c r="E707" i="1" s="1"/>
  <c r="H707" i="1" s="1"/>
  <c r="E754" i="1" s="1"/>
  <c r="G754" i="1" s="1"/>
  <c r="F336" i="1"/>
  <c r="H336" i="1" s="1"/>
  <c r="F384" i="1"/>
  <c r="H384" i="1" s="1"/>
  <c r="F624" i="1" s="1"/>
  <c r="H642" i="1"/>
  <c r="H633" i="1"/>
  <c r="H649" i="1"/>
  <c r="H644" i="1"/>
  <c r="H639" i="1"/>
  <c r="H638" i="1"/>
  <c r="C706" i="1"/>
  <c r="E706" i="1" s="1"/>
  <c r="H706" i="1" s="1"/>
  <c r="E753" i="1" s="1"/>
  <c r="G753" i="1" s="1"/>
  <c r="H645" i="1"/>
  <c r="H640" i="1"/>
  <c r="H635" i="1"/>
  <c r="H632" i="1"/>
  <c r="F352" i="1"/>
  <c r="H352" i="1" s="1"/>
  <c r="F592" i="1" s="1"/>
  <c r="F331" i="1"/>
  <c r="H331" i="1" s="1"/>
  <c r="C695" i="1"/>
  <c r="E695" i="1" s="1"/>
  <c r="H695" i="1" s="1"/>
  <c r="E742" i="1" s="1"/>
  <c r="G742" i="1" s="1"/>
  <c r="C696" i="1"/>
  <c r="E696" i="1" s="1"/>
  <c r="H696" i="1" s="1"/>
  <c r="E743" i="1" s="1"/>
  <c r="G743" i="1" s="1"/>
  <c r="C704" i="1"/>
  <c r="E704" i="1" s="1"/>
  <c r="H704" i="1" s="1"/>
  <c r="E751" i="1" s="1"/>
  <c r="G751" i="1" s="1"/>
  <c r="C697" i="1"/>
  <c r="E697" i="1" s="1"/>
  <c r="H697" i="1" s="1"/>
  <c r="E744" i="1" s="1"/>
  <c r="G744" i="1" s="1"/>
  <c r="C699" i="1"/>
  <c r="E699" i="1" s="1"/>
  <c r="H699" i="1" s="1"/>
  <c r="E746" i="1" s="1"/>
  <c r="G746" i="1" s="1"/>
  <c r="F419" i="1"/>
  <c r="H419" i="1" s="1"/>
  <c r="C698" i="1"/>
  <c r="E698" i="1" s="1"/>
  <c r="H698" i="1" s="1"/>
  <c r="E745" i="1" s="1"/>
  <c r="G745" i="1" s="1"/>
  <c r="C701" i="1"/>
  <c r="E701" i="1" s="1"/>
  <c r="H701" i="1" s="1"/>
  <c r="E748" i="1" s="1"/>
  <c r="G748" i="1" s="1"/>
  <c r="C705" i="1"/>
  <c r="E705" i="1" s="1"/>
  <c r="H705" i="1" s="1"/>
  <c r="E752" i="1" s="1"/>
  <c r="G752" i="1" s="1"/>
  <c r="F427" i="1"/>
  <c r="H427" i="1" s="1"/>
  <c r="C702" i="1"/>
  <c r="E702" i="1" s="1"/>
  <c r="H702" i="1" s="1"/>
  <c r="E749" i="1" s="1"/>
  <c r="G749" i="1" s="1"/>
  <c r="C694" i="1"/>
  <c r="E694" i="1" s="1"/>
  <c r="H694" i="1" s="1"/>
  <c r="E741" i="1" s="1"/>
  <c r="G741" i="1" s="1"/>
  <c r="F420" i="1"/>
  <c r="H420" i="1" s="1"/>
  <c r="E522" i="1"/>
  <c r="C538" i="1"/>
  <c r="E538" i="1" s="1"/>
  <c r="F298" i="1"/>
  <c r="H298" i="1" s="1"/>
  <c r="F542" i="1" s="1"/>
  <c r="F312" i="1"/>
  <c r="H312" i="1" s="1"/>
  <c r="E531" i="1"/>
  <c r="C547" i="1"/>
  <c r="E532" i="1"/>
  <c r="C548" i="1"/>
  <c r="F295" i="1"/>
  <c r="H295" i="1" s="1"/>
  <c r="F539" i="1" s="1"/>
  <c r="F305" i="1"/>
  <c r="H305" i="1" s="1"/>
  <c r="F549" i="1" s="1"/>
  <c r="F320" i="1"/>
  <c r="H320" i="1" s="1"/>
  <c r="E521" i="1"/>
  <c r="C537" i="1"/>
  <c r="E537" i="1" s="1"/>
  <c r="E524" i="1"/>
  <c r="C540" i="1"/>
  <c r="E540" i="1" s="1"/>
  <c r="F299" i="1"/>
  <c r="H299" i="1" s="1"/>
  <c r="F543" i="1" s="1"/>
  <c r="F304" i="1"/>
  <c r="H304" i="1" s="1"/>
  <c r="F548" i="1" s="1"/>
  <c r="F315" i="1"/>
  <c r="H315" i="1" s="1"/>
  <c r="C530" i="1"/>
  <c r="C527" i="1"/>
  <c r="C523" i="1"/>
  <c r="C526" i="1"/>
  <c r="F321" i="1"/>
  <c r="H321" i="1" s="1"/>
  <c r="F356" i="1"/>
  <c r="H356" i="1" s="1"/>
  <c r="F596" i="1" s="1"/>
  <c r="F349" i="1"/>
  <c r="J349" i="1" s="1"/>
  <c r="F363" i="1"/>
  <c r="H363" i="1" s="1"/>
  <c r="F603" i="1" s="1"/>
  <c r="F303" i="1"/>
  <c r="H303" i="1" s="1"/>
  <c r="F547" i="1" s="1"/>
  <c r="F294" i="1"/>
  <c r="J294" i="1" s="1"/>
  <c r="F302" i="1"/>
  <c r="H302" i="1" s="1"/>
  <c r="F546" i="1" s="1"/>
  <c r="F297" i="1"/>
  <c r="H297" i="1" s="1"/>
  <c r="F541" i="1" s="1"/>
  <c r="F311" i="1"/>
  <c r="J311" i="1" s="1"/>
  <c r="F319" i="1"/>
  <c r="H319" i="1" s="1"/>
  <c r="F322" i="1"/>
  <c r="H322" i="1" s="1"/>
  <c r="F326" i="1"/>
  <c r="J326" i="1" s="1"/>
  <c r="F335" i="1"/>
  <c r="H335" i="1" s="1"/>
  <c r="F327" i="1"/>
  <c r="H327" i="1" s="1"/>
  <c r="F330" i="1"/>
  <c r="H330" i="1" s="1"/>
  <c r="F364" i="1"/>
  <c r="H364" i="1" s="1"/>
  <c r="F604" i="1" s="1"/>
  <c r="F353" i="1"/>
  <c r="H353" i="1" s="1"/>
  <c r="F593" i="1" s="1"/>
  <c r="F358" i="1"/>
  <c r="H358" i="1" s="1"/>
  <c r="F598" i="1" s="1"/>
  <c r="C528" i="1"/>
  <c r="C525" i="1"/>
  <c r="C533" i="1"/>
  <c r="C529" i="1"/>
  <c r="F313" i="1"/>
  <c r="H313" i="1" s="1"/>
  <c r="F318" i="1"/>
  <c r="H318" i="1" s="1"/>
  <c r="F293" i="1"/>
  <c r="H293" i="1" s="1"/>
  <c r="F537" i="1" s="1"/>
  <c r="F300" i="1"/>
  <c r="H300" i="1" s="1"/>
  <c r="F544" i="1" s="1"/>
  <c r="F310" i="1"/>
  <c r="J310" i="1" s="1"/>
  <c r="F317" i="1"/>
  <c r="H317" i="1" s="1"/>
  <c r="F333" i="1"/>
  <c r="H333" i="1" s="1"/>
  <c r="F332" i="1"/>
  <c r="H332" i="1" s="1"/>
  <c r="F357" i="1"/>
  <c r="H357" i="1" s="1"/>
  <c r="F597" i="1" s="1"/>
  <c r="F362" i="1"/>
  <c r="H362" i="1" s="1"/>
  <c r="F602" i="1" s="1"/>
  <c r="F351" i="1"/>
  <c r="H351" i="1" s="1"/>
  <c r="F591" i="1" s="1"/>
  <c r="F381" i="1"/>
  <c r="H381" i="1" s="1"/>
  <c r="F621" i="1" s="1"/>
  <c r="F382" i="1"/>
  <c r="H382" i="1" s="1"/>
  <c r="F622" i="1" s="1"/>
  <c r="F434" i="1"/>
  <c r="H434" i="1" s="1"/>
  <c r="F348" i="1"/>
  <c r="J348" i="1" s="1"/>
  <c r="F350" i="1"/>
  <c r="H350" i="1" s="1"/>
  <c r="F590" i="1" s="1"/>
  <c r="F369" i="1"/>
  <c r="H369" i="1" s="1"/>
  <c r="F609" i="1" s="1"/>
  <c r="F385" i="1"/>
  <c r="H385" i="1" s="1"/>
  <c r="F625" i="1" s="1"/>
  <c r="F371" i="1"/>
  <c r="H371" i="1" s="1"/>
  <c r="F611" i="1" s="1"/>
  <c r="F383" i="1"/>
  <c r="H383" i="1" s="1"/>
  <c r="F623" i="1" s="1"/>
  <c r="F424" i="1"/>
  <c r="H424" i="1" s="1"/>
  <c r="F417" i="1"/>
  <c r="J417" i="1" s="1"/>
  <c r="F425" i="1"/>
  <c r="H425" i="1" s="1"/>
  <c r="F433" i="1"/>
  <c r="H433" i="1" s="1"/>
  <c r="F422" i="1"/>
  <c r="H422" i="1" s="1"/>
  <c r="F346" i="1"/>
  <c r="J346" i="1" s="1"/>
  <c r="F360" i="1"/>
  <c r="H360" i="1" s="1"/>
  <c r="F600" i="1" s="1"/>
  <c r="F361" i="1"/>
  <c r="H361" i="1" s="1"/>
  <c r="F601" i="1" s="1"/>
  <c r="F354" i="1"/>
  <c r="H354" i="1" s="1"/>
  <c r="F594" i="1" s="1"/>
  <c r="F355" i="1"/>
  <c r="H355" i="1" s="1"/>
  <c r="F595" i="1" s="1"/>
  <c r="F372" i="1"/>
  <c r="H372" i="1" s="1"/>
  <c r="F612" i="1" s="1"/>
  <c r="F373" i="1"/>
  <c r="H373" i="1" s="1"/>
  <c r="F613" i="1" s="1"/>
  <c r="F374" i="1"/>
  <c r="H374" i="1" s="1"/>
  <c r="F614" i="1" s="1"/>
  <c r="F387" i="1"/>
  <c r="H387" i="1" s="1"/>
  <c r="F627" i="1" s="1"/>
  <c r="F370" i="1"/>
  <c r="F428" i="1"/>
  <c r="H428" i="1" s="1"/>
  <c r="F416" i="1"/>
  <c r="J416" i="1" s="1"/>
  <c r="F423" i="1"/>
  <c r="H423" i="1" s="1"/>
  <c r="F431" i="1"/>
  <c r="H431" i="1" s="1"/>
  <c r="F426" i="1"/>
  <c r="H426" i="1" s="1"/>
  <c r="F376" i="1"/>
  <c r="H376" i="1" s="1"/>
  <c r="F616" i="1" s="1"/>
  <c r="F377" i="1"/>
  <c r="H377" i="1" s="1"/>
  <c r="F617" i="1" s="1"/>
  <c r="F378" i="1"/>
  <c r="H378" i="1" s="1"/>
  <c r="F618" i="1" s="1"/>
  <c r="F386" i="1"/>
  <c r="H386" i="1" s="1"/>
  <c r="F626" i="1" s="1"/>
  <c r="F432" i="1"/>
  <c r="H432" i="1" s="1"/>
  <c r="F418" i="1"/>
  <c r="H418" i="1" s="1"/>
  <c r="F421" i="1"/>
  <c r="H421" i="1" s="1"/>
  <c r="F429" i="1"/>
  <c r="H429" i="1" s="1"/>
  <c r="I267" i="1"/>
  <c r="I350" i="1"/>
  <c r="I420" i="1"/>
  <c r="I397" i="1"/>
  <c r="I373" i="1"/>
  <c r="I330" i="1"/>
  <c r="I314" i="1"/>
  <c r="I297" i="1"/>
  <c r="F270" i="1"/>
  <c r="H270" i="1" s="1"/>
  <c r="F527" i="1" s="1"/>
  <c r="F267" i="1"/>
  <c r="H267" i="1" s="1"/>
  <c r="F524" i="1" s="1"/>
  <c r="F264" i="1"/>
  <c r="F274" i="1"/>
  <c r="H274" i="1" s="1"/>
  <c r="F531" i="1" s="1"/>
  <c r="F271" i="1"/>
  <c r="H271" i="1" s="1"/>
  <c r="F528" i="1" s="1"/>
  <c r="F273" i="1"/>
  <c r="H273" i="1" s="1"/>
  <c r="F530" i="1" s="1"/>
  <c r="F269" i="1"/>
  <c r="H269" i="1" s="1"/>
  <c r="F526" i="1" s="1"/>
  <c r="F265" i="1"/>
  <c r="F275" i="1"/>
  <c r="H275" i="1" s="1"/>
  <c r="F532" i="1" s="1"/>
  <c r="F272" i="1"/>
  <c r="H272" i="1" s="1"/>
  <c r="F529" i="1" s="1"/>
  <c r="F266" i="1"/>
  <c r="H266" i="1" s="1"/>
  <c r="F523" i="1" s="1"/>
  <c r="F276" i="1"/>
  <c r="H276" i="1" s="1"/>
  <c r="F533" i="1" s="1"/>
  <c r="C617" i="1" l="1"/>
  <c r="E617" i="1" s="1"/>
  <c r="E594" i="1"/>
  <c r="J395" i="1"/>
  <c r="J296" i="1"/>
  <c r="J328" i="1"/>
  <c r="J394" i="1"/>
  <c r="J329" i="1"/>
  <c r="H393" i="1"/>
  <c r="F632" i="1" s="1"/>
  <c r="H326" i="1"/>
  <c r="H339" i="1" s="1"/>
  <c r="J396" i="1"/>
  <c r="J293" i="1"/>
  <c r="H311" i="1"/>
  <c r="E548" i="1"/>
  <c r="E677" i="1"/>
  <c r="H677" i="1" s="1"/>
  <c r="E727" i="1" s="1"/>
  <c r="G727" i="1" s="1"/>
  <c r="E547" i="1"/>
  <c r="K547" i="1" s="1"/>
  <c r="E676" i="1"/>
  <c r="H676" i="1" s="1"/>
  <c r="E726" i="1" s="1"/>
  <c r="G726" i="1" s="1"/>
  <c r="C710" i="1"/>
  <c r="E710" i="1" s="1"/>
  <c r="H710" i="1" s="1"/>
  <c r="E757" i="1" s="1"/>
  <c r="G757" i="1" s="1"/>
  <c r="C708" i="1"/>
  <c r="E708" i="1" s="1"/>
  <c r="H708" i="1" s="1"/>
  <c r="E755" i="1" s="1"/>
  <c r="G755" i="1" s="1"/>
  <c r="C643" i="1"/>
  <c r="E643" i="1" s="1"/>
  <c r="C709" i="1"/>
  <c r="E709" i="1" s="1"/>
  <c r="H709" i="1" s="1"/>
  <c r="E756" i="1" s="1"/>
  <c r="G756" i="1" s="1"/>
  <c r="C646" i="1"/>
  <c r="E646" i="1" s="1"/>
  <c r="C647" i="1"/>
  <c r="E647" i="1" s="1"/>
  <c r="C633" i="1"/>
  <c r="E633" i="1" s="1"/>
  <c r="C632" i="1"/>
  <c r="E632" i="1" s="1"/>
  <c r="J312" i="1"/>
  <c r="J327" i="1"/>
  <c r="J419" i="1"/>
  <c r="H310" i="1"/>
  <c r="H294" i="1"/>
  <c r="F538" i="1" s="1"/>
  <c r="H417" i="1"/>
  <c r="E533" i="1"/>
  <c r="C549" i="1"/>
  <c r="E528" i="1"/>
  <c r="L528" i="1" s="1"/>
  <c r="C544" i="1"/>
  <c r="E526" i="1"/>
  <c r="C542" i="1"/>
  <c r="E542" i="1" s="1"/>
  <c r="E527" i="1"/>
  <c r="C543" i="1"/>
  <c r="E543" i="1" s="1"/>
  <c r="H348" i="1"/>
  <c r="F588" i="1" s="1"/>
  <c r="J295" i="1"/>
  <c r="E529" i="1"/>
  <c r="C545" i="1"/>
  <c r="E525" i="1"/>
  <c r="C541" i="1"/>
  <c r="E541" i="1" s="1"/>
  <c r="E523" i="1"/>
  <c r="C539" i="1"/>
  <c r="E539" i="1" s="1"/>
  <c r="E530" i="1"/>
  <c r="C546" i="1"/>
  <c r="H349" i="1"/>
  <c r="F589" i="1" s="1"/>
  <c r="J372" i="1"/>
  <c r="J418" i="1"/>
  <c r="J313" i="1"/>
  <c r="H416" i="1"/>
  <c r="J371" i="1"/>
  <c r="J369" i="1"/>
  <c r="H370" i="1"/>
  <c r="F610" i="1" s="1"/>
  <c r="J370" i="1"/>
  <c r="J264" i="1"/>
  <c r="H264" i="1"/>
  <c r="F521" i="1" s="1"/>
  <c r="I351" i="1"/>
  <c r="J350" i="1"/>
  <c r="I268" i="1"/>
  <c r="J267" i="1"/>
  <c r="H265" i="1"/>
  <c r="F522" i="1" s="1"/>
  <c r="J265" i="1"/>
  <c r="J266" i="1"/>
  <c r="J420" i="1"/>
  <c r="I421" i="1"/>
  <c r="J397" i="1"/>
  <c r="I398" i="1"/>
  <c r="J373" i="1"/>
  <c r="I374" i="1"/>
  <c r="H347" i="1"/>
  <c r="F587" i="1" s="1"/>
  <c r="H346" i="1"/>
  <c r="F586" i="1" s="1"/>
  <c r="J330" i="1"/>
  <c r="I331" i="1"/>
  <c r="J314" i="1"/>
  <c r="I315" i="1"/>
  <c r="J297" i="1"/>
  <c r="I298" i="1"/>
  <c r="J93" i="1"/>
  <c r="C640" i="1" l="1"/>
  <c r="E640" i="1" s="1"/>
  <c r="H412" i="1"/>
  <c r="H323" i="1"/>
  <c r="L547" i="1"/>
  <c r="M547" i="1" s="1"/>
  <c r="N547" i="1" s="1"/>
  <c r="O547" i="1" s="1"/>
  <c r="P547" i="1" s="1"/>
  <c r="H435" i="1"/>
  <c r="E545" i="1"/>
  <c r="E674" i="1"/>
  <c r="H674" i="1" s="1"/>
  <c r="E724" i="1" s="1"/>
  <c r="G724" i="1" s="1"/>
  <c r="E544" i="1"/>
  <c r="K544" i="1" s="1"/>
  <c r="E673" i="1"/>
  <c r="H673" i="1" s="1"/>
  <c r="E723" i="1" s="1"/>
  <c r="G723" i="1" s="1"/>
  <c r="E546" i="1"/>
  <c r="E675" i="1"/>
  <c r="H675" i="1" s="1"/>
  <c r="E725" i="1" s="1"/>
  <c r="G725" i="1" s="1"/>
  <c r="E549" i="1"/>
  <c r="E678" i="1"/>
  <c r="H678" i="1" s="1"/>
  <c r="E728" i="1" s="1"/>
  <c r="G728" i="1" s="1"/>
  <c r="C649" i="1"/>
  <c r="E649" i="1" s="1"/>
  <c r="C644" i="1"/>
  <c r="E644" i="1" s="1"/>
  <c r="C642" i="1"/>
  <c r="E642" i="1" s="1"/>
  <c r="C638" i="1"/>
  <c r="E638" i="1" s="1"/>
  <c r="C645" i="1"/>
  <c r="E645" i="1" s="1"/>
  <c r="C639" i="1"/>
  <c r="E639" i="1" s="1"/>
  <c r="C650" i="1"/>
  <c r="E650" i="1" s="1"/>
  <c r="H388" i="1"/>
  <c r="C648" i="1"/>
  <c r="E648" i="1" s="1"/>
  <c r="C635" i="1"/>
  <c r="E635" i="1" s="1"/>
  <c r="C641" i="1"/>
  <c r="E641" i="1" s="1"/>
  <c r="C636" i="1"/>
  <c r="E636" i="1" s="1"/>
  <c r="C637" i="1"/>
  <c r="E637" i="1" s="1"/>
  <c r="C634" i="1"/>
  <c r="E634" i="1" s="1"/>
  <c r="K528" i="1"/>
  <c r="M528" i="1" s="1"/>
  <c r="N528" i="1" s="1"/>
  <c r="O528" i="1" s="1"/>
  <c r="P528" i="1" s="1"/>
  <c r="H306" i="1"/>
  <c r="L543" i="1"/>
  <c r="K543" i="1"/>
  <c r="L542" i="1"/>
  <c r="K542" i="1"/>
  <c r="I269" i="1"/>
  <c r="J268" i="1"/>
  <c r="H365" i="1"/>
  <c r="I352" i="1"/>
  <c r="J351" i="1"/>
  <c r="J421" i="1"/>
  <c r="I422" i="1"/>
  <c r="J398" i="1"/>
  <c r="I399" i="1"/>
  <c r="J374" i="1"/>
  <c r="I375" i="1"/>
  <c r="J331" i="1"/>
  <c r="I332" i="1"/>
  <c r="J315" i="1"/>
  <c r="I316" i="1"/>
  <c r="J298" i="1"/>
  <c r="I299" i="1"/>
  <c r="J97" i="1"/>
  <c r="J98" i="1"/>
  <c r="J99" i="1"/>
  <c r="I102" i="1"/>
  <c r="J100" i="1"/>
  <c r="E98" i="1"/>
  <c r="E99" i="1" s="1"/>
  <c r="L544" i="1" l="1"/>
  <c r="M544" i="1" s="1"/>
  <c r="N544" i="1" s="1"/>
  <c r="O544" i="1" s="1"/>
  <c r="P544" i="1" s="1"/>
  <c r="M542" i="1"/>
  <c r="N542" i="1" s="1"/>
  <c r="O542" i="1" s="1"/>
  <c r="P542" i="1" s="1"/>
  <c r="M543" i="1"/>
  <c r="N543" i="1" s="1"/>
  <c r="O543" i="1" s="1"/>
  <c r="P543" i="1" s="1"/>
  <c r="I353" i="1"/>
  <c r="J352" i="1"/>
  <c r="I270" i="1"/>
  <c r="J269" i="1"/>
  <c r="J422" i="1"/>
  <c r="I423" i="1"/>
  <c r="J399" i="1"/>
  <c r="I400" i="1"/>
  <c r="J375" i="1"/>
  <c r="I376" i="1"/>
  <c r="J332" i="1"/>
  <c r="I333" i="1"/>
  <c r="J316" i="1"/>
  <c r="I317" i="1"/>
  <c r="J299" i="1"/>
  <c r="I300" i="1"/>
  <c r="I106" i="1"/>
  <c r="I105" i="1"/>
  <c r="I107" i="1"/>
  <c r="D174" i="1" s="1"/>
  <c r="I104" i="1"/>
  <c r="F212" i="1" l="1"/>
  <c r="D215" i="1" s="1"/>
  <c r="C217" i="1" s="1"/>
  <c r="E472" i="1" s="1"/>
  <c r="D148" i="1"/>
  <c r="C150" i="1" s="1"/>
  <c r="E445" i="1" s="1"/>
  <c r="D161" i="1"/>
  <c r="C163" i="1" s="1"/>
  <c r="I354" i="1"/>
  <c r="J353" i="1"/>
  <c r="F226" i="1"/>
  <c r="D228" i="1" s="1"/>
  <c r="C230" i="1" s="1"/>
  <c r="C233" i="1" s="1"/>
  <c r="D475" i="1" s="1"/>
  <c r="I271" i="1"/>
  <c r="J270" i="1"/>
  <c r="J423" i="1"/>
  <c r="I424" i="1"/>
  <c r="J400" i="1"/>
  <c r="I401" i="1"/>
  <c r="J376" i="1"/>
  <c r="I377" i="1"/>
  <c r="J333" i="1"/>
  <c r="I334" i="1"/>
  <c r="J317" i="1"/>
  <c r="I318" i="1"/>
  <c r="J300" i="1"/>
  <c r="I301" i="1"/>
  <c r="H116" i="1"/>
  <c r="H258" i="1" s="1"/>
  <c r="D116" i="1"/>
  <c r="D258" i="1" s="1"/>
  <c r="H113" i="1"/>
  <c r="H255" i="1" s="1"/>
  <c r="D113" i="1"/>
  <c r="D255" i="1" s="1"/>
  <c r="C176" i="1"/>
  <c r="C445" i="1" s="1"/>
  <c r="H114" i="1"/>
  <c r="H256" i="1" s="1"/>
  <c r="D114" i="1"/>
  <c r="D256" i="1" s="1"/>
  <c r="D115" i="1"/>
  <c r="D257" i="1" s="1"/>
  <c r="F238" i="1"/>
  <c r="D240" i="1" s="1"/>
  <c r="C242" i="1" s="1"/>
  <c r="C472" i="1" s="1"/>
  <c r="H115" i="1"/>
  <c r="H257" i="1" s="1"/>
  <c r="D124" i="1"/>
  <c r="C137" i="1" s="1"/>
  <c r="F445" i="1" s="1"/>
  <c r="I108" i="1"/>
  <c r="D193" i="1"/>
  <c r="C204" i="1" s="1"/>
  <c r="F472" i="1" s="1"/>
  <c r="C223" i="1" l="1"/>
  <c r="E478" i="1" s="1"/>
  <c r="C218" i="1"/>
  <c r="E473" i="1" s="1"/>
  <c r="C221" i="1"/>
  <c r="E476" i="1" s="1"/>
  <c r="C222" i="1"/>
  <c r="E477" i="1" s="1"/>
  <c r="D445" i="1"/>
  <c r="D458" i="1" s="1"/>
  <c r="C164" i="1"/>
  <c r="D446" i="1" s="1"/>
  <c r="C168" i="1"/>
  <c r="D450" i="1" s="1"/>
  <c r="C219" i="1"/>
  <c r="E474" i="1" s="1"/>
  <c r="C220" i="1"/>
  <c r="E475" i="1" s="1"/>
  <c r="C172" i="1"/>
  <c r="D454" i="1" s="1"/>
  <c r="C166" i="1"/>
  <c r="D448" i="1" s="1"/>
  <c r="C167" i="1"/>
  <c r="D449" i="1" s="1"/>
  <c r="C170" i="1"/>
  <c r="D452" i="1" s="1"/>
  <c r="C169" i="1"/>
  <c r="D451" i="1" s="1"/>
  <c r="C165" i="1"/>
  <c r="D447" i="1" s="1"/>
  <c r="C171" i="1"/>
  <c r="D453" i="1" s="1"/>
  <c r="C231" i="1"/>
  <c r="D473" i="1" s="1"/>
  <c r="C235" i="1"/>
  <c r="D477" i="1" s="1"/>
  <c r="C482" i="1"/>
  <c r="C236" i="1"/>
  <c r="D478" i="1" s="1"/>
  <c r="D472" i="1"/>
  <c r="E482" i="1" s="1"/>
  <c r="G609" i="1" s="1"/>
  <c r="C157" i="1"/>
  <c r="E452" i="1" s="1"/>
  <c r="C155" i="1"/>
  <c r="E450" i="1" s="1"/>
  <c r="C154" i="1"/>
  <c r="E449" i="1" s="1"/>
  <c r="C152" i="1"/>
  <c r="E447" i="1" s="1"/>
  <c r="C159" i="1"/>
  <c r="E454" i="1" s="1"/>
  <c r="C234" i="1"/>
  <c r="D476" i="1" s="1"/>
  <c r="C458" i="1"/>
  <c r="C153" i="1"/>
  <c r="E448" i="1" s="1"/>
  <c r="C151" i="1"/>
  <c r="E446" i="1" s="1"/>
  <c r="C158" i="1"/>
  <c r="E453" i="1" s="1"/>
  <c r="C156" i="1"/>
  <c r="E451" i="1" s="1"/>
  <c r="C232" i="1"/>
  <c r="D474" i="1" s="1"/>
  <c r="I272" i="1"/>
  <c r="J271" i="1"/>
  <c r="I355" i="1"/>
  <c r="J354" i="1"/>
  <c r="J424" i="1"/>
  <c r="I425" i="1"/>
  <c r="J401" i="1"/>
  <c r="I402" i="1"/>
  <c r="J377" i="1"/>
  <c r="I378" i="1"/>
  <c r="J334" i="1"/>
  <c r="I335" i="1"/>
  <c r="J318" i="1"/>
  <c r="I319" i="1"/>
  <c r="J301" i="1"/>
  <c r="I302" i="1"/>
  <c r="C209" i="1"/>
  <c r="F477" i="1" s="1"/>
  <c r="C207" i="1"/>
  <c r="F475" i="1" s="1"/>
  <c r="C210" i="1"/>
  <c r="F478" i="1" s="1"/>
  <c r="C208" i="1"/>
  <c r="F476" i="1" s="1"/>
  <c r="C205" i="1"/>
  <c r="F473" i="1" s="1"/>
  <c r="C206" i="1"/>
  <c r="F474" i="1" s="1"/>
  <c r="C146" i="1"/>
  <c r="F454" i="1" s="1"/>
  <c r="C143" i="1"/>
  <c r="F451" i="1" s="1"/>
  <c r="C138" i="1"/>
  <c r="F446" i="1" s="1"/>
  <c r="C145" i="1"/>
  <c r="F453" i="1" s="1"/>
  <c r="C144" i="1"/>
  <c r="F452" i="1" s="1"/>
  <c r="C140" i="1"/>
  <c r="F448" i="1" s="1"/>
  <c r="C141" i="1"/>
  <c r="F449" i="1" s="1"/>
  <c r="C139" i="1"/>
  <c r="F447" i="1" s="1"/>
  <c r="C142" i="1"/>
  <c r="F450" i="1" s="1"/>
  <c r="C245" i="1"/>
  <c r="C475" i="1" s="1"/>
  <c r="C243" i="1"/>
  <c r="C473" i="1" s="1"/>
  <c r="C247" i="1"/>
  <c r="C477" i="1" s="1"/>
  <c r="C246" i="1"/>
  <c r="C476" i="1" s="1"/>
  <c r="C248" i="1"/>
  <c r="C478" i="1" s="1"/>
  <c r="C244" i="1"/>
  <c r="C474" i="1" s="1"/>
  <c r="C184" i="1"/>
  <c r="C181" i="1"/>
  <c r="C180" i="1"/>
  <c r="C179" i="1"/>
  <c r="C448" i="1" s="1"/>
  <c r="C178" i="1"/>
  <c r="C447" i="1" s="1"/>
  <c r="C177" i="1"/>
  <c r="C446" i="1" s="1"/>
  <c r="C185" i="1"/>
  <c r="C183" i="1"/>
  <c r="C182" i="1"/>
  <c r="G610" i="1" l="1"/>
  <c r="K609" i="1"/>
  <c r="L609" i="1"/>
  <c r="E458" i="1"/>
  <c r="G537" i="1" s="1"/>
  <c r="K537" i="1" s="1"/>
  <c r="F458" i="1"/>
  <c r="G521" i="1" s="1"/>
  <c r="K521" i="1" s="1"/>
  <c r="F482" i="1"/>
  <c r="G586" i="1" s="1"/>
  <c r="D482" i="1"/>
  <c r="G632" i="1" s="1"/>
  <c r="C485" i="1"/>
  <c r="F485" i="1"/>
  <c r="G597" i="1" s="1"/>
  <c r="D485" i="1"/>
  <c r="G643" i="1" s="1"/>
  <c r="E485" i="1"/>
  <c r="G620" i="1" s="1"/>
  <c r="F484" i="1"/>
  <c r="G590" i="1" s="1"/>
  <c r="D484" i="1"/>
  <c r="G636" i="1" s="1"/>
  <c r="C484" i="1"/>
  <c r="E484" i="1"/>
  <c r="G613" i="1" s="1"/>
  <c r="F487" i="1"/>
  <c r="G602" i="1" s="1"/>
  <c r="D487" i="1"/>
  <c r="G648" i="1" s="1"/>
  <c r="C487" i="1"/>
  <c r="E487" i="1"/>
  <c r="G625" i="1" s="1"/>
  <c r="F488" i="1"/>
  <c r="G604" i="1" s="1"/>
  <c r="D488" i="1"/>
  <c r="G649" i="1" s="1"/>
  <c r="C488" i="1"/>
  <c r="E488" i="1"/>
  <c r="G626" i="1" s="1"/>
  <c r="F483" i="1"/>
  <c r="G588" i="1" s="1"/>
  <c r="D483" i="1"/>
  <c r="G634" i="1" s="1"/>
  <c r="C483" i="1"/>
  <c r="E483" i="1"/>
  <c r="G611" i="1" s="1"/>
  <c r="E486" i="1"/>
  <c r="G621" i="1" s="1"/>
  <c r="F486" i="1"/>
  <c r="G598" i="1" s="1"/>
  <c r="D486" i="1"/>
  <c r="G644" i="1" s="1"/>
  <c r="C486" i="1"/>
  <c r="C450" i="1"/>
  <c r="C454" i="1"/>
  <c r="C452" i="1"/>
  <c r="F461" i="1"/>
  <c r="G524" i="1" s="1"/>
  <c r="D461" i="1"/>
  <c r="E461" i="1"/>
  <c r="G540" i="1" s="1"/>
  <c r="C461" i="1"/>
  <c r="C451" i="1"/>
  <c r="E460" i="1"/>
  <c r="G539" i="1" s="1"/>
  <c r="C460" i="1"/>
  <c r="F460" i="1"/>
  <c r="G523" i="1" s="1"/>
  <c r="D460" i="1"/>
  <c r="C453" i="1"/>
  <c r="E459" i="1"/>
  <c r="G538" i="1" s="1"/>
  <c r="C459" i="1"/>
  <c r="F459" i="1"/>
  <c r="G522" i="1" s="1"/>
  <c r="D459" i="1"/>
  <c r="C449" i="1"/>
  <c r="I273" i="1"/>
  <c r="J272" i="1"/>
  <c r="I356" i="1"/>
  <c r="J355" i="1"/>
  <c r="J425" i="1"/>
  <c r="I426" i="1"/>
  <c r="J402" i="1"/>
  <c r="I403" i="1"/>
  <c r="J378" i="1"/>
  <c r="I379" i="1"/>
  <c r="J335" i="1"/>
  <c r="I336" i="1"/>
  <c r="J319" i="1"/>
  <c r="I320" i="1"/>
  <c r="J302" i="1"/>
  <c r="I303" i="1"/>
  <c r="H277" i="1"/>
  <c r="G622" i="1" l="1"/>
  <c r="L621" i="1"/>
  <c r="K621" i="1"/>
  <c r="K602" i="1"/>
  <c r="L602" i="1"/>
  <c r="G599" i="1"/>
  <c r="L598" i="1"/>
  <c r="K598" i="1"/>
  <c r="L597" i="1"/>
  <c r="K597" i="1"/>
  <c r="G589" i="1"/>
  <c r="L588" i="1"/>
  <c r="K588" i="1"/>
  <c r="G591" i="1"/>
  <c r="L590" i="1"/>
  <c r="K590" i="1"/>
  <c r="K610" i="1"/>
  <c r="L610" i="1"/>
  <c r="G587" i="1"/>
  <c r="K586" i="1"/>
  <c r="L586" i="1"/>
  <c r="M609" i="1"/>
  <c r="N609" i="1" s="1"/>
  <c r="O609" i="1" s="1"/>
  <c r="P609" i="1" s="1"/>
  <c r="G603" i="1"/>
  <c r="K604" i="1"/>
  <c r="L604" i="1"/>
  <c r="G612" i="1"/>
  <c r="K611" i="1"/>
  <c r="L611" i="1"/>
  <c r="G627" i="1"/>
  <c r="K626" i="1"/>
  <c r="L626" i="1"/>
  <c r="K625" i="1"/>
  <c r="L625" i="1"/>
  <c r="G614" i="1"/>
  <c r="K613" i="1"/>
  <c r="L613" i="1"/>
  <c r="L620" i="1"/>
  <c r="K620" i="1"/>
  <c r="L537" i="1"/>
  <c r="M537" i="1" s="1"/>
  <c r="N537" i="1" s="1"/>
  <c r="O537" i="1" s="1"/>
  <c r="P537" i="1" s="1"/>
  <c r="L521" i="1"/>
  <c r="M521" i="1" s="1"/>
  <c r="N521" i="1" s="1"/>
  <c r="O521" i="1" s="1"/>
  <c r="P521" i="1" s="1"/>
  <c r="G633" i="1"/>
  <c r="K632" i="1"/>
  <c r="L632" i="1"/>
  <c r="G650" i="1"/>
  <c r="L649" i="1"/>
  <c r="K649" i="1"/>
  <c r="L648" i="1"/>
  <c r="K648" i="1"/>
  <c r="G637" i="1"/>
  <c r="L636" i="1"/>
  <c r="K636" i="1"/>
  <c r="G635" i="1"/>
  <c r="K634" i="1"/>
  <c r="L634" i="1"/>
  <c r="G645" i="1"/>
  <c r="L644" i="1"/>
  <c r="K644" i="1"/>
  <c r="K643" i="1"/>
  <c r="L643" i="1"/>
  <c r="K538" i="1"/>
  <c r="L538" i="1"/>
  <c r="L540" i="1"/>
  <c r="K540" i="1"/>
  <c r="L523" i="1"/>
  <c r="K523" i="1"/>
  <c r="L522" i="1"/>
  <c r="K522" i="1"/>
  <c r="L524" i="1"/>
  <c r="K524" i="1"/>
  <c r="K539" i="1"/>
  <c r="L539" i="1"/>
  <c r="F466" i="1"/>
  <c r="G532" i="1" s="1"/>
  <c r="D466" i="1"/>
  <c r="E466" i="1"/>
  <c r="G548" i="1" s="1"/>
  <c r="C466" i="1"/>
  <c r="F465" i="1"/>
  <c r="G530" i="1" s="1"/>
  <c r="D465" i="1"/>
  <c r="E465" i="1"/>
  <c r="G546" i="1" s="1"/>
  <c r="C465" i="1"/>
  <c r="F462" i="1"/>
  <c r="G525" i="1" s="1"/>
  <c r="D462" i="1"/>
  <c r="E462" i="1"/>
  <c r="G541" i="1" s="1"/>
  <c r="C462" i="1"/>
  <c r="E463" i="1"/>
  <c r="C463" i="1"/>
  <c r="F463" i="1"/>
  <c r="G526" i="1" s="1"/>
  <c r="D463" i="1"/>
  <c r="E464" i="1"/>
  <c r="G545" i="1" s="1"/>
  <c r="C464" i="1"/>
  <c r="F464" i="1"/>
  <c r="G529" i="1" s="1"/>
  <c r="D464" i="1"/>
  <c r="E467" i="1"/>
  <c r="G549" i="1" s="1"/>
  <c r="C467" i="1"/>
  <c r="F467" i="1"/>
  <c r="G533" i="1" s="1"/>
  <c r="D467" i="1"/>
  <c r="I274" i="1"/>
  <c r="J273" i="1"/>
  <c r="I357" i="1"/>
  <c r="J356" i="1"/>
  <c r="J426" i="1"/>
  <c r="I427" i="1"/>
  <c r="J403" i="1"/>
  <c r="I404" i="1"/>
  <c r="J379" i="1"/>
  <c r="I380" i="1"/>
  <c r="J336" i="1"/>
  <c r="I337" i="1"/>
  <c r="J320" i="1"/>
  <c r="I321" i="1"/>
  <c r="J303" i="1"/>
  <c r="I304" i="1"/>
  <c r="M588" i="1" l="1"/>
  <c r="N588" i="1" s="1"/>
  <c r="O588" i="1" s="1"/>
  <c r="P588" i="1" s="1"/>
  <c r="M597" i="1"/>
  <c r="N597" i="1" s="1"/>
  <c r="O597" i="1" s="1"/>
  <c r="P597" i="1" s="1"/>
  <c r="M590" i="1"/>
  <c r="N590" i="1" s="1"/>
  <c r="O590" i="1" s="1"/>
  <c r="P590" i="1" s="1"/>
  <c r="M598" i="1"/>
  <c r="N598" i="1" s="1"/>
  <c r="O598" i="1" s="1"/>
  <c r="P598" i="1" s="1"/>
  <c r="M611" i="1"/>
  <c r="N611" i="1" s="1"/>
  <c r="O611" i="1" s="1"/>
  <c r="P611" i="1" s="1"/>
  <c r="M621" i="1"/>
  <c r="N621" i="1" s="1"/>
  <c r="O621" i="1" s="1"/>
  <c r="P621" i="1" s="1"/>
  <c r="M586" i="1"/>
  <c r="N586" i="1" s="1"/>
  <c r="O586" i="1" s="1"/>
  <c r="P586" i="1" s="1"/>
  <c r="M602" i="1"/>
  <c r="N602" i="1" s="1"/>
  <c r="O602" i="1" s="1"/>
  <c r="P602" i="1" s="1"/>
  <c r="G623" i="1"/>
  <c r="L622" i="1"/>
  <c r="K622" i="1"/>
  <c r="G615" i="1"/>
  <c r="K614" i="1"/>
  <c r="L614" i="1"/>
  <c r="L587" i="1"/>
  <c r="K587" i="1"/>
  <c r="K627" i="1"/>
  <c r="L627" i="1"/>
  <c r="L612" i="1"/>
  <c r="K612" i="1"/>
  <c r="L603" i="1"/>
  <c r="K603" i="1"/>
  <c r="G592" i="1"/>
  <c r="K591" i="1"/>
  <c r="L591" i="1"/>
  <c r="L589" i="1"/>
  <c r="K589" i="1"/>
  <c r="G600" i="1"/>
  <c r="K599" i="1"/>
  <c r="L599" i="1"/>
  <c r="M620" i="1"/>
  <c r="N620" i="1" s="1"/>
  <c r="O620" i="1" s="1"/>
  <c r="P620" i="1" s="1"/>
  <c r="M613" i="1"/>
  <c r="N613" i="1" s="1"/>
  <c r="O613" i="1" s="1"/>
  <c r="P613" i="1" s="1"/>
  <c r="M625" i="1"/>
  <c r="N625" i="1" s="1"/>
  <c r="O625" i="1" s="1"/>
  <c r="P625" i="1" s="1"/>
  <c r="M626" i="1"/>
  <c r="N626" i="1" s="1"/>
  <c r="O626" i="1" s="1"/>
  <c r="P626" i="1" s="1"/>
  <c r="M604" i="1"/>
  <c r="N604" i="1" s="1"/>
  <c r="O604" i="1" s="1"/>
  <c r="P604" i="1" s="1"/>
  <c r="M610" i="1"/>
  <c r="N610" i="1" s="1"/>
  <c r="O610" i="1" s="1"/>
  <c r="P610" i="1" s="1"/>
  <c r="M649" i="1"/>
  <c r="N649" i="1" s="1"/>
  <c r="O649" i="1" s="1"/>
  <c r="P649" i="1" s="1"/>
  <c r="M648" i="1"/>
  <c r="N648" i="1" s="1"/>
  <c r="O648" i="1" s="1"/>
  <c r="P648" i="1" s="1"/>
  <c r="M643" i="1"/>
  <c r="N643" i="1" s="1"/>
  <c r="O643" i="1" s="1"/>
  <c r="P643" i="1" s="1"/>
  <c r="M636" i="1"/>
  <c r="N636" i="1" s="1"/>
  <c r="O636" i="1" s="1"/>
  <c r="P636" i="1" s="1"/>
  <c r="M644" i="1"/>
  <c r="N644" i="1" s="1"/>
  <c r="O644" i="1" s="1"/>
  <c r="P644" i="1" s="1"/>
  <c r="G646" i="1"/>
  <c r="K645" i="1"/>
  <c r="L645" i="1"/>
  <c r="L633" i="1"/>
  <c r="K633" i="1"/>
  <c r="L635" i="1"/>
  <c r="K635" i="1"/>
  <c r="K650" i="1"/>
  <c r="L650" i="1"/>
  <c r="G638" i="1"/>
  <c r="L637" i="1"/>
  <c r="K637" i="1"/>
  <c r="M634" i="1"/>
  <c r="N634" i="1" s="1"/>
  <c r="O634" i="1" s="1"/>
  <c r="P634" i="1" s="1"/>
  <c r="M632" i="1"/>
  <c r="N632" i="1" s="1"/>
  <c r="O632" i="1" s="1"/>
  <c r="P632" i="1" s="1"/>
  <c r="M522" i="1"/>
  <c r="N522" i="1" s="1"/>
  <c r="O522" i="1" s="1"/>
  <c r="P522" i="1" s="1"/>
  <c r="K545" i="1"/>
  <c r="L545" i="1"/>
  <c r="L525" i="1"/>
  <c r="K525" i="1"/>
  <c r="G531" i="1"/>
  <c r="L530" i="1"/>
  <c r="K530" i="1"/>
  <c r="K532" i="1"/>
  <c r="L532" i="1"/>
  <c r="M523" i="1"/>
  <c r="N523" i="1" s="1"/>
  <c r="O523" i="1" s="1"/>
  <c r="P523" i="1" s="1"/>
  <c r="M538" i="1"/>
  <c r="N538" i="1" s="1"/>
  <c r="O538" i="1" s="1"/>
  <c r="P538" i="1" s="1"/>
  <c r="M524" i="1"/>
  <c r="N524" i="1" s="1"/>
  <c r="O524" i="1" s="1"/>
  <c r="P524" i="1" s="1"/>
  <c r="M540" i="1"/>
  <c r="N540" i="1" s="1"/>
  <c r="O540" i="1" s="1"/>
  <c r="P540" i="1" s="1"/>
  <c r="K549" i="1"/>
  <c r="L549" i="1"/>
  <c r="K533" i="1"/>
  <c r="L533" i="1"/>
  <c r="L529" i="1"/>
  <c r="K529" i="1"/>
  <c r="G527" i="1"/>
  <c r="L526" i="1"/>
  <c r="K526" i="1"/>
  <c r="L541" i="1"/>
  <c r="K541" i="1"/>
  <c r="K546" i="1"/>
  <c r="L546" i="1"/>
  <c r="K548" i="1"/>
  <c r="L548" i="1"/>
  <c r="M539" i="1"/>
  <c r="N539" i="1" s="1"/>
  <c r="O539" i="1" s="1"/>
  <c r="P539" i="1" s="1"/>
  <c r="I275" i="1"/>
  <c r="J274" i="1"/>
  <c r="I358" i="1"/>
  <c r="J357" i="1"/>
  <c r="J427" i="1"/>
  <c r="I428" i="1"/>
  <c r="J404" i="1"/>
  <c r="I405" i="1"/>
  <c r="J380" i="1"/>
  <c r="I381" i="1"/>
  <c r="J337" i="1"/>
  <c r="I338" i="1"/>
  <c r="J338" i="1" s="1"/>
  <c r="J321" i="1"/>
  <c r="I322" i="1"/>
  <c r="J322" i="1" s="1"/>
  <c r="J304" i="1"/>
  <c r="I305" i="1"/>
  <c r="J305" i="1" s="1"/>
  <c r="M612" i="1" l="1"/>
  <c r="N612" i="1" s="1"/>
  <c r="O612" i="1" s="1"/>
  <c r="P612" i="1" s="1"/>
  <c r="M591" i="1"/>
  <c r="N591" i="1" s="1"/>
  <c r="O591" i="1" s="1"/>
  <c r="P591" i="1" s="1"/>
  <c r="M614" i="1"/>
  <c r="N614" i="1" s="1"/>
  <c r="O614" i="1" s="1"/>
  <c r="P614" i="1" s="1"/>
  <c r="M599" i="1"/>
  <c r="N599" i="1" s="1"/>
  <c r="O599" i="1" s="1"/>
  <c r="P599" i="1" s="1"/>
  <c r="G593" i="1"/>
  <c r="L592" i="1"/>
  <c r="K592" i="1"/>
  <c r="G616" i="1"/>
  <c r="K615" i="1"/>
  <c r="L615" i="1"/>
  <c r="G624" i="1"/>
  <c r="K623" i="1"/>
  <c r="L623" i="1"/>
  <c r="M589" i="1"/>
  <c r="N589" i="1" s="1"/>
  <c r="O589" i="1" s="1"/>
  <c r="P589" i="1" s="1"/>
  <c r="M587" i="1"/>
  <c r="N587" i="1" s="1"/>
  <c r="O587" i="1" s="1"/>
  <c r="P587" i="1" s="1"/>
  <c r="M622" i="1"/>
  <c r="N622" i="1" s="1"/>
  <c r="O622" i="1" s="1"/>
  <c r="P622" i="1" s="1"/>
  <c r="G601" i="1"/>
  <c r="L600" i="1"/>
  <c r="K600" i="1"/>
  <c r="M603" i="1"/>
  <c r="N603" i="1" s="1"/>
  <c r="O603" i="1" s="1"/>
  <c r="P603" i="1" s="1"/>
  <c r="M627" i="1"/>
  <c r="N627" i="1" s="1"/>
  <c r="O627" i="1" s="1"/>
  <c r="P627" i="1" s="1"/>
  <c r="M637" i="1"/>
  <c r="N637" i="1" s="1"/>
  <c r="O637" i="1" s="1"/>
  <c r="P637" i="1" s="1"/>
  <c r="M650" i="1"/>
  <c r="N650" i="1" s="1"/>
  <c r="O650" i="1" s="1"/>
  <c r="P650" i="1" s="1"/>
  <c r="M645" i="1"/>
  <c r="N645" i="1" s="1"/>
  <c r="O645" i="1" s="1"/>
  <c r="P645" i="1" s="1"/>
  <c r="G639" i="1"/>
  <c r="L638" i="1"/>
  <c r="K638" i="1"/>
  <c r="G647" i="1"/>
  <c r="L646" i="1"/>
  <c r="K646" i="1"/>
  <c r="M635" i="1"/>
  <c r="N635" i="1" s="1"/>
  <c r="O635" i="1" s="1"/>
  <c r="P635" i="1" s="1"/>
  <c r="M633" i="1"/>
  <c r="N633" i="1" s="1"/>
  <c r="O633" i="1" s="1"/>
  <c r="P633" i="1" s="1"/>
  <c r="M533" i="1"/>
  <c r="N533" i="1" s="1"/>
  <c r="O533" i="1" s="1"/>
  <c r="P533" i="1" s="1"/>
  <c r="M532" i="1"/>
  <c r="N532" i="1" s="1"/>
  <c r="O532" i="1" s="1"/>
  <c r="P532" i="1" s="1"/>
  <c r="M525" i="1"/>
  <c r="N525" i="1" s="1"/>
  <c r="O525" i="1" s="1"/>
  <c r="P525" i="1" s="1"/>
  <c r="M541" i="1"/>
  <c r="N541" i="1" s="1"/>
  <c r="O541" i="1" s="1"/>
  <c r="P541" i="1" s="1"/>
  <c r="M526" i="1"/>
  <c r="N526" i="1" s="1"/>
  <c r="O526" i="1" s="1"/>
  <c r="P526" i="1" s="1"/>
  <c r="M549" i="1"/>
  <c r="N549" i="1" s="1"/>
  <c r="O549" i="1" s="1"/>
  <c r="P549" i="1" s="1"/>
  <c r="L531" i="1"/>
  <c r="K531" i="1"/>
  <c r="M546" i="1"/>
  <c r="N546" i="1" s="1"/>
  <c r="O546" i="1" s="1"/>
  <c r="P546" i="1" s="1"/>
  <c r="M545" i="1"/>
  <c r="N545" i="1" s="1"/>
  <c r="O545" i="1" s="1"/>
  <c r="P545" i="1" s="1"/>
  <c r="L527" i="1"/>
  <c r="K527" i="1"/>
  <c r="M548" i="1"/>
  <c r="N548" i="1" s="1"/>
  <c r="O548" i="1" s="1"/>
  <c r="P548" i="1" s="1"/>
  <c r="M529" i="1"/>
  <c r="N529" i="1" s="1"/>
  <c r="O529" i="1" s="1"/>
  <c r="P529" i="1" s="1"/>
  <c r="M530" i="1"/>
  <c r="N530" i="1" s="1"/>
  <c r="O530" i="1" s="1"/>
  <c r="P530" i="1" s="1"/>
  <c r="J323" i="1"/>
  <c r="I276" i="1"/>
  <c r="J276" i="1" s="1"/>
  <c r="J275" i="1"/>
  <c r="J339" i="1"/>
  <c r="I359" i="1"/>
  <c r="J358" i="1"/>
  <c r="J306" i="1"/>
  <c r="J428" i="1"/>
  <c r="I429" i="1"/>
  <c r="J405" i="1"/>
  <c r="I406" i="1"/>
  <c r="J381" i="1"/>
  <c r="I382" i="1"/>
  <c r="M600" i="1" l="1"/>
  <c r="N600" i="1" s="1"/>
  <c r="O600" i="1" s="1"/>
  <c r="P600" i="1" s="1"/>
  <c r="M623" i="1"/>
  <c r="N623" i="1" s="1"/>
  <c r="O623" i="1" s="1"/>
  <c r="P623" i="1" s="1"/>
  <c r="M615" i="1"/>
  <c r="N615" i="1" s="1"/>
  <c r="O615" i="1" s="1"/>
  <c r="P615" i="1" s="1"/>
  <c r="G594" i="1"/>
  <c r="K593" i="1"/>
  <c r="L593" i="1"/>
  <c r="K624" i="1"/>
  <c r="L624" i="1"/>
  <c r="G617" i="1"/>
  <c r="L616" i="1"/>
  <c r="K616" i="1"/>
  <c r="K601" i="1"/>
  <c r="L601" i="1"/>
  <c r="M592" i="1"/>
  <c r="N592" i="1" s="1"/>
  <c r="O592" i="1" s="1"/>
  <c r="P592" i="1" s="1"/>
  <c r="G640" i="1"/>
  <c r="K639" i="1"/>
  <c r="L639" i="1"/>
  <c r="K647" i="1"/>
  <c r="L647" i="1"/>
  <c r="M638" i="1"/>
  <c r="N638" i="1" s="1"/>
  <c r="O638" i="1" s="1"/>
  <c r="P638" i="1" s="1"/>
  <c r="M646" i="1"/>
  <c r="N646" i="1" s="1"/>
  <c r="O646" i="1" s="1"/>
  <c r="P646" i="1" s="1"/>
  <c r="M527" i="1"/>
  <c r="N527" i="1" s="1"/>
  <c r="O527" i="1" s="1"/>
  <c r="P527" i="1" s="1"/>
  <c r="M531" i="1"/>
  <c r="N531" i="1" s="1"/>
  <c r="O531" i="1" s="1"/>
  <c r="P531" i="1" s="1"/>
  <c r="J277" i="1"/>
  <c r="I360" i="1"/>
  <c r="J359" i="1"/>
  <c r="J429" i="1"/>
  <c r="I430" i="1"/>
  <c r="J406" i="1"/>
  <c r="I407" i="1"/>
  <c r="J382" i="1"/>
  <c r="I383" i="1"/>
  <c r="M624" i="1" l="1"/>
  <c r="N624" i="1" s="1"/>
  <c r="O624" i="1" s="1"/>
  <c r="P624" i="1" s="1"/>
  <c r="M616" i="1"/>
  <c r="N616" i="1" s="1"/>
  <c r="O616" i="1" s="1"/>
  <c r="P616" i="1" s="1"/>
  <c r="G595" i="1"/>
  <c r="K594" i="1"/>
  <c r="L594" i="1"/>
  <c r="M593" i="1"/>
  <c r="N593" i="1" s="1"/>
  <c r="O593" i="1" s="1"/>
  <c r="P593" i="1" s="1"/>
  <c r="G618" i="1"/>
  <c r="K617" i="1"/>
  <c r="L617" i="1"/>
  <c r="M601" i="1"/>
  <c r="N601" i="1" s="1"/>
  <c r="O601" i="1" s="1"/>
  <c r="P601" i="1" s="1"/>
  <c r="M639" i="1"/>
  <c r="N639" i="1" s="1"/>
  <c r="O639" i="1" s="1"/>
  <c r="P639" i="1" s="1"/>
  <c r="G641" i="1"/>
  <c r="K640" i="1"/>
  <c r="L640" i="1"/>
  <c r="M647" i="1"/>
  <c r="N647" i="1" s="1"/>
  <c r="O647" i="1" s="1"/>
  <c r="P647" i="1" s="1"/>
  <c r="I361" i="1"/>
  <c r="J360" i="1"/>
  <c r="J430" i="1"/>
  <c r="I431" i="1"/>
  <c r="J407" i="1"/>
  <c r="I408" i="1"/>
  <c r="J383" i="1"/>
  <c r="I384" i="1"/>
  <c r="M617" i="1" l="1"/>
  <c r="N617" i="1" s="1"/>
  <c r="O617" i="1" s="1"/>
  <c r="P617" i="1" s="1"/>
  <c r="M594" i="1"/>
  <c r="N594" i="1" s="1"/>
  <c r="O594" i="1" s="1"/>
  <c r="P594" i="1" s="1"/>
  <c r="G596" i="1"/>
  <c r="L595" i="1"/>
  <c r="K595" i="1"/>
  <c r="G619" i="1"/>
  <c r="K618" i="1"/>
  <c r="L618" i="1"/>
  <c r="M640" i="1"/>
  <c r="N640" i="1" s="1"/>
  <c r="O640" i="1" s="1"/>
  <c r="P640" i="1" s="1"/>
  <c r="L641" i="1"/>
  <c r="G642" i="1"/>
  <c r="K641" i="1"/>
  <c r="I362" i="1"/>
  <c r="J361" i="1"/>
  <c r="J431" i="1"/>
  <c r="I432" i="1"/>
  <c r="J408" i="1"/>
  <c r="I409" i="1"/>
  <c r="J384" i="1"/>
  <c r="I385" i="1"/>
  <c r="M595" i="1" l="1"/>
  <c r="N595" i="1" s="1"/>
  <c r="O595" i="1" s="1"/>
  <c r="P595" i="1" s="1"/>
  <c r="K619" i="1"/>
  <c r="L619" i="1"/>
  <c r="L596" i="1"/>
  <c r="K596" i="1"/>
  <c r="M618" i="1"/>
  <c r="N618" i="1" s="1"/>
  <c r="O618" i="1" s="1"/>
  <c r="P618" i="1" s="1"/>
  <c r="L642" i="1"/>
  <c r="K642" i="1"/>
  <c r="M641" i="1"/>
  <c r="N641" i="1" s="1"/>
  <c r="O641" i="1" s="1"/>
  <c r="P641" i="1" s="1"/>
  <c r="I363" i="1"/>
  <c r="J362" i="1"/>
  <c r="J432" i="1"/>
  <c r="I433" i="1"/>
  <c r="J409" i="1"/>
  <c r="I410" i="1"/>
  <c r="J385" i="1"/>
  <c r="I386" i="1"/>
  <c r="M619" i="1" l="1"/>
  <c r="N619" i="1" s="1"/>
  <c r="O619" i="1" s="1"/>
  <c r="P619" i="1" s="1"/>
  <c r="M596" i="1"/>
  <c r="N596" i="1" s="1"/>
  <c r="O596" i="1" s="1"/>
  <c r="P596" i="1" s="1"/>
  <c r="M642" i="1"/>
  <c r="N642" i="1" s="1"/>
  <c r="O642" i="1" s="1"/>
  <c r="P642" i="1" s="1"/>
  <c r="I364" i="1"/>
  <c r="J364" i="1" s="1"/>
  <c r="J363" i="1"/>
  <c r="J433" i="1"/>
  <c r="I434" i="1"/>
  <c r="J434" i="1" s="1"/>
  <c r="J410" i="1"/>
  <c r="I411" i="1"/>
  <c r="J411" i="1" s="1"/>
  <c r="J386" i="1"/>
  <c r="I387" i="1"/>
  <c r="J387" i="1" s="1"/>
  <c r="J412" i="1" l="1"/>
  <c r="J388" i="1"/>
  <c r="J365" i="1"/>
  <c r="J435" i="1"/>
</calcChain>
</file>

<file path=xl/sharedStrings.xml><?xml version="1.0" encoding="utf-8"?>
<sst xmlns="http://schemas.openxmlformats.org/spreadsheetml/2006/main" count="1059" uniqueCount="300">
  <si>
    <t>Proračun zidanih konstrukcija</t>
  </si>
  <si>
    <t>Centar krutosti</t>
  </si>
  <si>
    <t>Zid</t>
  </si>
  <si>
    <t>b</t>
  </si>
  <si>
    <t>d</t>
  </si>
  <si>
    <t>Kx=b*d^2/6</t>
  </si>
  <si>
    <t>Kzix</t>
  </si>
  <si>
    <t>y rast.</t>
  </si>
  <si>
    <t>Kzix*yrast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</si>
  <si>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</si>
  <si>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</si>
  <si>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</si>
  <si>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</si>
  <si>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</si>
  <si>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</si>
  <si>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</si>
  <si>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</si>
  <si>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</si>
  <si>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Z6*</t>
  </si>
  <si>
    <t>Z6**</t>
  </si>
  <si>
    <t>Z7*</t>
  </si>
  <si>
    <t>Z7**</t>
  </si>
  <si>
    <t>YKz</t>
  </si>
  <si>
    <r>
      <t>yKz=</t>
    </r>
    <r>
      <rPr>
        <sz val="11"/>
        <color theme="1"/>
        <rFont val="Symbol"/>
        <family val="1"/>
        <charset val="2"/>
      </rPr>
      <t>S(</t>
    </r>
    <r>
      <rPr>
        <sz val="11"/>
        <color theme="1"/>
        <rFont val="Calibri"/>
        <family val="2"/>
        <scheme val="minor"/>
      </rPr>
      <t>Kzix*yrast.)/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Kzix</t>
    </r>
  </si>
  <si>
    <t>m</t>
  </si>
  <si>
    <t>X-pravac</t>
  </si>
  <si>
    <t>Y-pravac</t>
  </si>
  <si>
    <t>Ky=b*d^2/6</t>
  </si>
  <si>
    <r>
      <t>XKz=</t>
    </r>
    <r>
      <rPr>
        <sz val="11"/>
        <color theme="1"/>
        <rFont val="Symbol"/>
        <family val="1"/>
        <charset val="2"/>
      </rPr>
      <t>S(</t>
    </r>
    <r>
      <rPr>
        <sz val="11"/>
        <color theme="1"/>
        <rFont val="Calibri"/>
        <family val="2"/>
        <scheme val="minor"/>
      </rPr>
      <t>Kziy*xrast.)/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Kziy</t>
    </r>
  </si>
  <si>
    <t>x rast.</t>
  </si>
  <si>
    <t>XKz</t>
  </si>
  <si>
    <t>Centar masa X-pravac</t>
  </si>
  <si>
    <t>tezinaZ</t>
  </si>
  <si>
    <t>visina</t>
  </si>
  <si>
    <t>y rast</t>
  </si>
  <si>
    <t>M*yrast</t>
  </si>
  <si>
    <t>ploče</t>
  </si>
  <si>
    <t>Pos</t>
  </si>
  <si>
    <t>Opt.</t>
  </si>
  <si>
    <t>raspon</t>
  </si>
  <si>
    <t>R</t>
  </si>
  <si>
    <t>Zx6</t>
  </si>
  <si>
    <t>Zx7</t>
  </si>
  <si>
    <t>Zx9</t>
  </si>
  <si>
    <t>Zx7*</t>
  </si>
  <si>
    <t>Zx5</t>
  </si>
  <si>
    <t>Zx3</t>
  </si>
  <si>
    <t>YMz</t>
  </si>
  <si>
    <r>
      <t>YMz=</t>
    </r>
    <r>
      <rPr>
        <sz val="11"/>
        <color theme="1"/>
        <rFont val="Symbol"/>
        <family val="1"/>
        <charset val="2"/>
      </rPr>
      <t>S(M*</t>
    </r>
    <r>
      <rPr>
        <sz val="11"/>
        <color theme="1"/>
        <rFont val="Calibri"/>
        <family val="2"/>
        <scheme val="minor"/>
      </rPr>
      <t>yrast.)/</t>
    </r>
    <r>
      <rPr>
        <sz val="11"/>
        <color theme="1"/>
        <rFont val="Symbol"/>
        <family val="1"/>
        <charset val="2"/>
      </rPr>
      <t>SM</t>
    </r>
  </si>
  <si>
    <t>SM</t>
  </si>
  <si>
    <t>Mzid</t>
  </si>
  <si>
    <t>Mploča</t>
  </si>
  <si>
    <t>ZyA</t>
  </si>
  <si>
    <t>ZyA*</t>
  </si>
  <si>
    <t>ZyB</t>
  </si>
  <si>
    <t>ZyB*</t>
  </si>
  <si>
    <t>ZyC</t>
  </si>
  <si>
    <t>ZyC1</t>
  </si>
  <si>
    <t>ZyC2</t>
  </si>
  <si>
    <t>ZyC3</t>
  </si>
  <si>
    <t>ZyC4</t>
  </si>
  <si>
    <t>ZyC5</t>
  </si>
  <si>
    <t>ZyC6</t>
  </si>
  <si>
    <t>ZyD</t>
  </si>
  <si>
    <t>ZyE</t>
  </si>
  <si>
    <t>ZyE1</t>
  </si>
  <si>
    <t>ZyE2</t>
  </si>
  <si>
    <t>ZyE3</t>
  </si>
  <si>
    <t>ZyF*</t>
  </si>
  <si>
    <t>ZyF</t>
  </si>
  <si>
    <t>ZyF1</t>
  </si>
  <si>
    <t>x rast</t>
  </si>
  <si>
    <t>M*xrast</t>
  </si>
  <si>
    <t>XMz</t>
  </si>
  <si>
    <t>Ukupna masa objekta</t>
  </si>
  <si>
    <t>kN</t>
  </si>
  <si>
    <t>masa po m2</t>
  </si>
  <si>
    <t>P=</t>
  </si>
  <si>
    <t>kN/m2</t>
  </si>
  <si>
    <t>Proračun seizmičkih dejstava</t>
  </si>
  <si>
    <r>
      <t>VIII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</rPr>
      <t>MCS</t>
    </r>
  </si>
  <si>
    <t>ko=</t>
  </si>
  <si>
    <t>kd=</t>
  </si>
  <si>
    <t>ks=</t>
  </si>
  <si>
    <t>kp=</t>
  </si>
  <si>
    <t>k=</t>
  </si>
  <si>
    <t>S=k*G</t>
  </si>
  <si>
    <t>G=</t>
  </si>
  <si>
    <t>S=</t>
  </si>
  <si>
    <t>H1=</t>
  </si>
  <si>
    <t>H2=</t>
  </si>
  <si>
    <t>H3=</t>
  </si>
  <si>
    <t>H4=</t>
  </si>
  <si>
    <t>Si=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</si>
  <si>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Hi*Si=</t>
    </r>
  </si>
  <si>
    <t>kNm</t>
  </si>
  <si>
    <t>Si*Hi</t>
  </si>
  <si>
    <t>S1=</t>
  </si>
  <si>
    <t>S2=</t>
  </si>
  <si>
    <t>S3=</t>
  </si>
  <si>
    <t>S4=</t>
  </si>
  <si>
    <t>kontrola</t>
  </si>
  <si>
    <t>Momenti u ravni ploče</t>
  </si>
  <si>
    <t>Mi=Si*hi</t>
  </si>
  <si>
    <t>M4=</t>
  </si>
  <si>
    <t>M3=</t>
  </si>
  <si>
    <t>M2=</t>
  </si>
  <si>
    <t>M1=</t>
  </si>
  <si>
    <t>M0=</t>
  </si>
  <si>
    <t>tem</t>
  </si>
  <si>
    <t>I pl</t>
  </si>
  <si>
    <t>II pl</t>
  </si>
  <si>
    <t>III pl</t>
  </si>
  <si>
    <t>IV pl</t>
  </si>
  <si>
    <t>Q4=</t>
  </si>
  <si>
    <t>Q3=</t>
  </si>
  <si>
    <t>Q2=</t>
  </si>
  <si>
    <t>Q1=</t>
  </si>
  <si>
    <t>Q0=</t>
  </si>
  <si>
    <t>Opterećenje iznad</t>
  </si>
  <si>
    <t>Transverzalno</t>
  </si>
  <si>
    <t>Proračun torzije</t>
  </si>
  <si>
    <t>MtS1=</t>
  </si>
  <si>
    <t>y1=</t>
  </si>
  <si>
    <t>y2=</t>
  </si>
  <si>
    <t>y3=</t>
  </si>
  <si>
    <t>y4=</t>
  </si>
  <si>
    <t>y5=</t>
  </si>
  <si>
    <t>y6=</t>
  </si>
  <si>
    <t>Y7=</t>
  </si>
  <si>
    <t>y7*=</t>
  </si>
  <si>
    <t>Y8=</t>
  </si>
  <si>
    <t>y9=</t>
  </si>
  <si>
    <t>Szy1</t>
  </si>
  <si>
    <t>6.56/8.58*Szy1=</t>
  </si>
  <si>
    <t>prvi sprat</t>
  </si>
  <si>
    <t>MtS2=</t>
  </si>
  <si>
    <t>drugi sprat</t>
  </si>
  <si>
    <t>treći</t>
  </si>
  <si>
    <t>treći sprat</t>
  </si>
  <si>
    <t>MtS3=</t>
  </si>
  <si>
    <t>MtS4=</t>
  </si>
  <si>
    <t>TORZIJA</t>
  </si>
  <si>
    <t>y=</t>
  </si>
  <si>
    <t>X=</t>
  </si>
  <si>
    <t>SzyA=</t>
  </si>
  <si>
    <t>SzyB=</t>
  </si>
  <si>
    <t>SzyC=</t>
  </si>
  <si>
    <t>SzyD=</t>
  </si>
  <si>
    <t>SzyE=</t>
  </si>
  <si>
    <t>SzyF*=</t>
  </si>
  <si>
    <t>SzyF=</t>
  </si>
  <si>
    <t>2.48/5.69*SzyA=</t>
  </si>
  <si>
    <t>SzyA</t>
  </si>
  <si>
    <t>četvrti sprat</t>
  </si>
  <si>
    <t>Szx1=</t>
  </si>
  <si>
    <t>Szx2=</t>
  </si>
  <si>
    <t>Szx1</t>
  </si>
  <si>
    <t>Szx3=</t>
  </si>
  <si>
    <t>Szx4=</t>
  </si>
  <si>
    <t>Szx5=</t>
  </si>
  <si>
    <t>Szx6=</t>
  </si>
  <si>
    <t>Szx7=</t>
  </si>
  <si>
    <t>Szx7*=</t>
  </si>
  <si>
    <t>Szx8=</t>
  </si>
  <si>
    <t>Szx9=</t>
  </si>
  <si>
    <t>Proračun seizmičkih sila po spratovima</t>
  </si>
  <si>
    <r>
      <t>Kzix/</t>
    </r>
    <r>
      <rPr>
        <sz val="11"/>
        <color theme="1"/>
        <rFont val="Symbol"/>
        <family val="1"/>
        <charset val="2"/>
      </rPr>
      <t>S</t>
    </r>
    <r>
      <rPr>
        <sz val="11.65"/>
        <color theme="1"/>
        <rFont val="Calibri"/>
        <family val="2"/>
      </rPr>
      <t>kzix</t>
    </r>
  </si>
  <si>
    <t>Mzxi</t>
  </si>
  <si>
    <r>
      <t>Mzxi = M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* Kzix/</t>
    </r>
    <r>
      <rPr>
        <sz val="12"/>
        <color theme="1"/>
        <rFont val="Symbol"/>
        <family val="1"/>
        <charset val="2"/>
      </rPr>
      <t>S</t>
    </r>
    <r>
      <rPr>
        <sz val="12.7"/>
        <color theme="1"/>
        <rFont val="Times New Roman"/>
        <family val="1"/>
      </rPr>
      <t>Kzix</t>
    </r>
  </si>
  <si>
    <r>
      <t>Qzxi = Q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* Kzix/</t>
    </r>
    <r>
      <rPr>
        <sz val="12"/>
        <color theme="1"/>
        <rFont val="Symbol"/>
        <family val="1"/>
        <charset val="2"/>
      </rPr>
      <t>S</t>
    </r>
    <r>
      <rPr>
        <sz val="12.7"/>
        <color theme="1"/>
        <rFont val="Times New Roman"/>
        <family val="1"/>
      </rPr>
      <t>Kzix</t>
    </r>
  </si>
  <si>
    <t>Qzix</t>
  </si>
  <si>
    <t>temelji</t>
  </si>
  <si>
    <t>M0</t>
  </si>
  <si>
    <t>Q0</t>
  </si>
  <si>
    <t>I sprat</t>
  </si>
  <si>
    <t>II sprat</t>
  </si>
  <si>
    <t>Q2</t>
  </si>
  <si>
    <t>M2</t>
  </si>
  <si>
    <t>M1</t>
  </si>
  <si>
    <t>Q1</t>
  </si>
  <si>
    <t>III sprat</t>
  </si>
  <si>
    <t>M3</t>
  </si>
  <si>
    <t>Q3</t>
  </si>
  <si>
    <r>
      <t>Qzyi = Q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* Kziy/</t>
    </r>
    <r>
      <rPr>
        <sz val="12"/>
        <color theme="1"/>
        <rFont val="Symbol"/>
        <family val="1"/>
        <charset val="2"/>
      </rPr>
      <t>S</t>
    </r>
    <r>
      <rPr>
        <sz val="12.7"/>
        <color theme="1"/>
        <rFont val="Times New Roman"/>
        <family val="1"/>
      </rPr>
      <t>Kziy</t>
    </r>
  </si>
  <si>
    <r>
      <t>Mzyi = M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* Kziy/</t>
    </r>
    <r>
      <rPr>
        <sz val="12"/>
        <color theme="1"/>
        <rFont val="Symbol"/>
        <family val="1"/>
        <charset val="2"/>
      </rPr>
      <t>S</t>
    </r>
    <r>
      <rPr>
        <sz val="12.7"/>
        <color theme="1"/>
        <rFont val="Times New Roman"/>
        <family val="1"/>
      </rPr>
      <t>Kziy</t>
    </r>
  </si>
  <si>
    <t>Kziy</t>
  </si>
  <si>
    <t>Kziy*xrast</t>
  </si>
  <si>
    <t>Momenti torzije po spratovima</t>
  </si>
  <si>
    <t>MtS3=Si4*hi</t>
  </si>
  <si>
    <t>četvrti</t>
  </si>
  <si>
    <t>drugi</t>
  </si>
  <si>
    <t>prvi</t>
  </si>
  <si>
    <t>sprat</t>
  </si>
  <si>
    <t>Sxz1</t>
  </si>
  <si>
    <t>Zx1</t>
  </si>
  <si>
    <t>Zx2</t>
  </si>
  <si>
    <t>Zx4</t>
  </si>
  <si>
    <t>Zx8</t>
  </si>
  <si>
    <t>h3</t>
  </si>
  <si>
    <t>h2</t>
  </si>
  <si>
    <t>h1</t>
  </si>
  <si>
    <t>h0</t>
  </si>
  <si>
    <t>temelj</t>
  </si>
  <si>
    <t>Mts3</t>
  </si>
  <si>
    <t>Mts2</t>
  </si>
  <si>
    <t>Mts1</t>
  </si>
  <si>
    <t>Mtso</t>
  </si>
  <si>
    <t>Syz1</t>
  </si>
  <si>
    <t>ZyA=</t>
  </si>
  <si>
    <t>ZyB=</t>
  </si>
  <si>
    <t>ZyC=</t>
  </si>
  <si>
    <t>ZyD=</t>
  </si>
  <si>
    <t>ZyE=</t>
  </si>
  <si>
    <t>ZyF*=</t>
  </si>
  <si>
    <t>ZyF=</t>
  </si>
  <si>
    <t>Dimenzionisanje zidova</t>
  </si>
  <si>
    <t>nivoa</t>
  </si>
  <si>
    <t>Ro,z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</si>
  <si>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1</t>
    </r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</si>
  <si>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2</t>
    </r>
  </si>
  <si>
    <t>X</t>
  </si>
  <si>
    <t>z</t>
  </si>
  <si>
    <t>Nd=-Nz</t>
  </si>
  <si>
    <t>Aa</t>
  </si>
  <si>
    <t>armatura</t>
  </si>
  <si>
    <r>
      <t>6R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16</t>
    </r>
  </si>
  <si>
    <r>
      <t>4R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16</t>
    </r>
  </si>
  <si>
    <r>
      <t>4R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14</t>
    </r>
  </si>
  <si>
    <r>
      <t>Ostali spratovi  svi 4R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14</t>
    </r>
  </si>
  <si>
    <t>Mzyi</t>
  </si>
  <si>
    <t>zidovi u X pravcu</t>
  </si>
  <si>
    <t>podrum</t>
  </si>
  <si>
    <r>
      <t>6R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14</t>
    </r>
  </si>
  <si>
    <t>Nosivost zida na vertikalno opterećenje</t>
  </si>
  <si>
    <t xml:space="preserve">Giter blok min  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</si>
  <si>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M=</t>
    </r>
  </si>
  <si>
    <t>Mpa</t>
  </si>
  <si>
    <t xml:space="preserve">malter </t>
  </si>
  <si>
    <t>M5</t>
  </si>
  <si>
    <t>min</t>
  </si>
  <si>
    <t>290/25</t>
  </si>
  <si>
    <t>vitkost zida=</t>
  </si>
  <si>
    <t>=</t>
  </si>
  <si>
    <t xml:space="preserve">Usvojeno 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</si>
  <si>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dop=</t>
    </r>
  </si>
  <si>
    <t xml:space="preserve">Mpa </t>
  </si>
  <si>
    <r>
      <rPr>
        <sz val="11"/>
        <color theme="1"/>
        <rFont val="Symbol"/>
        <family val="1"/>
        <charset val="2"/>
      </rPr>
      <t>Q=</t>
    </r>
    <r>
      <rPr>
        <sz val="11"/>
        <color theme="1"/>
        <rFont val="Calibri"/>
        <family val="2"/>
        <scheme val="minor"/>
      </rPr>
      <t>Ro,z/d</t>
    </r>
  </si>
  <si>
    <r>
      <t>Fk=0.55*10</t>
    </r>
    <r>
      <rPr>
        <vertAlign val="superscript"/>
        <sz val="11"/>
        <color theme="1"/>
        <rFont val="Calibri"/>
        <family val="2"/>
        <scheme val="minor"/>
      </rPr>
      <t>0.65</t>
    </r>
    <r>
      <rPr>
        <sz val="11"/>
        <color theme="1"/>
        <rFont val="Calibri"/>
        <family val="2"/>
        <scheme val="minor"/>
      </rPr>
      <t xml:space="preserve"> x 5</t>
    </r>
    <r>
      <rPr>
        <vertAlign val="superscript"/>
        <sz val="11"/>
        <color theme="1"/>
        <rFont val="Calibri"/>
        <family val="2"/>
        <scheme val="minor"/>
      </rPr>
      <t>0.25</t>
    </r>
    <r>
      <rPr>
        <sz val="11"/>
        <color theme="1"/>
        <rFont val="Calibri"/>
        <family val="2"/>
        <scheme val="minor"/>
      </rPr>
      <t>=</t>
    </r>
  </si>
  <si>
    <t>MPa</t>
  </si>
  <si>
    <t>Pritisna čvrstoća zida</t>
  </si>
  <si>
    <t>NRd=</t>
  </si>
  <si>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*d*Fk*1000/</t>
    </r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</rPr>
      <t>=</t>
    </r>
  </si>
  <si>
    <t>kN/m</t>
  </si>
  <si>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=</t>
    </r>
  </si>
  <si>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</rPr>
      <t>=</t>
    </r>
  </si>
  <si>
    <t>NRd</t>
  </si>
  <si>
    <t>Svi zidovi zadovoljavaju</t>
  </si>
  <si>
    <r>
      <t>U</t>
    </r>
    <r>
      <rPr>
        <sz val="11"/>
        <color theme="1"/>
        <rFont val="Symbol"/>
        <family val="1"/>
        <charset val="2"/>
      </rPr>
      <t>f6</t>
    </r>
    <r>
      <rPr>
        <sz val="11"/>
        <color theme="1"/>
        <rFont val="Calibri"/>
        <family val="2"/>
      </rPr>
      <t>/20</t>
    </r>
  </si>
  <si>
    <t>Proračun temelja</t>
  </si>
  <si>
    <r>
      <t>Q</t>
    </r>
    <r>
      <rPr>
        <sz val="11"/>
        <color theme="1"/>
        <rFont val="Calibri"/>
        <family val="2"/>
        <scheme val="minor"/>
      </rPr>
      <t>(kN/m)</t>
    </r>
  </si>
  <si>
    <r>
      <t>s</t>
    </r>
    <r>
      <rPr>
        <sz val="11"/>
        <color theme="1"/>
        <rFont val="Calibri"/>
        <family val="2"/>
        <scheme val="minor"/>
      </rPr>
      <t>dop</t>
    </r>
  </si>
  <si>
    <t>Bpot</t>
  </si>
  <si>
    <t>krak</t>
  </si>
  <si>
    <t>M</t>
  </si>
  <si>
    <t>visina temelja 40 cm</t>
  </si>
  <si>
    <t>h=</t>
  </si>
  <si>
    <t>Busv(cm)</t>
  </si>
  <si>
    <t>Mu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</si>
  <si>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v</t>
    </r>
  </si>
  <si>
    <t xml:space="preserve">Usvojena armatura </t>
  </si>
  <si>
    <r>
      <rPr>
        <sz val="11"/>
        <color theme="1"/>
        <rFont val="Symbol"/>
        <family val="1"/>
        <charset val="2"/>
      </rPr>
      <t>±</t>
    </r>
    <r>
      <rPr>
        <sz val="11"/>
        <color theme="1"/>
        <rFont val="Calibri"/>
        <family val="2"/>
      </rPr>
      <t>3R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10</t>
    </r>
  </si>
  <si>
    <r>
      <t>U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6/25</t>
    </r>
  </si>
  <si>
    <t>u temeljima širine 65 cm</t>
  </si>
  <si>
    <r>
      <rPr>
        <sz val="11"/>
        <color theme="1"/>
        <rFont val="Symbol"/>
        <family val="1"/>
        <charset val="2"/>
      </rPr>
      <t>±4</t>
    </r>
    <r>
      <rPr>
        <sz val="11"/>
        <color theme="1"/>
        <rFont val="Calibri"/>
        <family val="2"/>
      </rPr>
      <t>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10</t>
    </r>
  </si>
  <si>
    <t>u temeljima širine 85 cm</t>
  </si>
  <si>
    <r>
      <rPr>
        <sz val="11"/>
        <color theme="1"/>
        <rFont val="Symbol"/>
        <family val="1"/>
        <charset val="2"/>
      </rPr>
      <t>±</t>
    </r>
    <r>
      <rPr>
        <sz val="11"/>
        <color theme="1"/>
        <rFont val="Calibri"/>
        <family val="2"/>
      </rPr>
      <t>Q335</t>
    </r>
  </si>
  <si>
    <t>dodato</t>
  </si>
  <si>
    <t>u temeljima širine 125 i 145 cm</t>
  </si>
  <si>
    <t>Visina temelja 40 cm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</si>
  <si>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2"/>
        <color indexed="8"/>
        <rFont val="Calibri"/>
        <family val="2"/>
      </rPr>
      <t>Sve temelje armirati prema detaljima armiranja.</t>
    </r>
  </si>
  <si>
    <t>*Ispod temelja uraditi sloj mršavog betona 5 cm i tampona 10 cm, zbijen do Ms&gt;30MPa.</t>
  </si>
  <si>
    <t xml:space="preserve">     * Podnu ploču prizemlja armirati sa Q131 celom površinom.</t>
  </si>
  <si>
    <t>*Trotoare i stepenište na tlu armirati sa Q84.</t>
  </si>
  <si>
    <t>Projektant</t>
  </si>
  <si>
    <t>MB25</t>
  </si>
  <si>
    <t>SEIZMIČKI  PRORAČUN</t>
  </si>
  <si>
    <t>DAJU ZIDOVI U X PRAVCU</t>
  </si>
  <si>
    <t>DAJU ZIDOVI U Y PRAVCU</t>
  </si>
  <si>
    <t>OPT.ZID</t>
  </si>
  <si>
    <t>Proračun opterećenja ploča</t>
  </si>
  <si>
    <t>nosivi  X-pravac</t>
  </si>
  <si>
    <t>nosivi Y-pravac</t>
  </si>
  <si>
    <t>tezina Z</t>
  </si>
  <si>
    <t>(1)</t>
  </si>
  <si>
    <t>(2)</t>
  </si>
  <si>
    <t>(3)</t>
  </si>
  <si>
    <t>(1)*(2)*(3)</t>
  </si>
  <si>
    <t>prenos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</si>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</sst>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12.7"/>
      <color theme="1"/>
      <name val="Times New Roman"/>
      <family val="1"/>
    </font>
    <font>
      <sz val="11.65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7"/>
      <color indexed="8"/>
      <name val="Times New Roman"/>
      <family val="1"/>
    </font>
    <font>
      <sz val="12"/>
      <color indexed="8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5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2" fillId="0" borderId="3" xfId="0" applyFont="1" applyBorder="1"/>
    <xf numFmtId="0" fontId="0" fillId="0" borderId="3" xfId="0" applyBorder="1"/>
    <xf numFmtId="0" fontId="2" fillId="0" borderId="0" xfId="0" applyFont="1" applyFill="1" applyBorder="1"/>
    <xf numFmtId="0" fontId="0" fillId="0" borderId="0" xfId="0" applyFill="1" applyBorder="1"/>
    <xf numFmtId="164" fontId="0" fillId="0" borderId="0" xfId="0" applyNumberFormat="1"/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1" fontId="0" fillId="0" borderId="0" xfId="0" applyNumberFormat="1"/>
    <xf numFmtId="0" fontId="6" fillId="0" borderId="0" xfId="0" applyFont="1"/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indent="5"/>
    </xf>
    <xf numFmtId="0" fontId="14" fillId="0" borderId="0" xfId="0" applyFont="1" applyAlignment="1">
      <alignment horizontal="left" indent="2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4" fillId="0" borderId="0" xfId="0" applyNumberFormat="1" applyFont="1"/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1" fillId="0" borderId="0" xfId="0" applyFont="1"/>
    <xf numFmtId="164" fontId="0" fillId="2" borderId="0" xfId="0" applyNumberForma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4" fillId="2" borderId="0" xfId="0" applyNumberFormat="1" applyFont="1" applyFill="1"/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655</xdr:row>
      <xdr:rowOff>19051</xdr:rowOff>
    </xdr:from>
    <xdr:to>
      <xdr:col>9</xdr:col>
      <xdr:colOff>266700</xdr:colOff>
      <xdr:row>668</xdr:row>
      <xdr:rowOff>81083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108585001"/>
          <a:ext cx="4619625" cy="253853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511</xdr:row>
      <xdr:rowOff>123825</xdr:rowOff>
    </xdr:from>
    <xdr:to>
      <xdr:col>11</xdr:col>
      <xdr:colOff>19049</xdr:colOff>
      <xdr:row>566</xdr:row>
      <xdr:rowOff>128648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99736275"/>
          <a:ext cx="5657849" cy="476732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570</xdr:row>
      <xdr:rowOff>0</xdr:rowOff>
    </xdr:from>
    <xdr:to>
      <xdr:col>10</xdr:col>
      <xdr:colOff>609600</xdr:colOff>
      <xdr:row>581</xdr:row>
      <xdr:rowOff>175260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05136950"/>
          <a:ext cx="5676900" cy="227076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76201</xdr:colOff>
      <xdr:row>493</xdr:row>
      <xdr:rowOff>0</xdr:rowOff>
    </xdr:from>
    <xdr:to>
      <xdr:col>10</xdr:col>
      <xdr:colOff>590551</xdr:colOff>
      <xdr:row>509</xdr:row>
      <xdr:rowOff>32707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6201" y="96183450"/>
          <a:ext cx="5581650" cy="30807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9"/>
  <sheetViews>
    <sheetView tabSelected="1" workbookViewId="0">
      <selection activeCell="H86" sqref="H86"/>
    </sheetView>
  </sheetViews>
  <sheetFormatPr defaultRowHeight="14.4" x14ac:dyDescent="0.3"/>
  <cols>
    <col min="1" max="1" width="1.44140625" customWidth="1"/>
    <col min="2" max="2" width="7.109375" customWidth="1"/>
    <col min="3" max="3" width="7.88671875" customWidth="1"/>
    <col min="4" max="4" width="7.5546875" customWidth="1"/>
    <col min="5" max="5" width="7.109375" customWidth="1"/>
    <col min="6" max="6" width="9.109375" customWidth="1"/>
    <col min="7" max="7" width="9.33203125" customWidth="1"/>
    <col min="8" max="8" width="9.5546875" bestFit="1" customWidth="1"/>
    <col min="9" max="9" width="7.6640625" customWidth="1"/>
    <col min="11" max="11" width="9.5546875" bestFit="1" customWidth="1"/>
    <col min="12" max="20" width="9.5546875" customWidth="1"/>
    <col min="21" max="21" width="8" customWidth="1"/>
    <col min="22" max="23" width="9.33203125" bestFit="1" customWidth="1"/>
  </cols>
  <sheetData>
    <row r="1" spans="2:7" x14ac:dyDescent="0.3">
      <c r="C1" t="s">
        <v>286</v>
      </c>
    </row>
    <row r="2" spans="2:7" x14ac:dyDescent="0.3">
      <c r="C2" t="s">
        <v>0</v>
      </c>
    </row>
    <row r="3" spans="2:7" x14ac:dyDescent="0.3">
      <c r="B3" t="s">
        <v>1</v>
      </c>
      <c r="D3" s="23" t="s">
        <v>25</v>
      </c>
      <c r="F3" s="23" t="s">
        <v>287</v>
      </c>
    </row>
    <row r="4" spans="2:7" x14ac:dyDescent="0.3">
      <c r="B4" t="s">
        <v>5</v>
      </c>
      <c r="E4" t="s">
        <v>23</v>
      </c>
    </row>
    <row r="6" spans="2:7" x14ac:dyDescent="0.3">
      <c r="B6" s="4" t="s">
        <v>2</v>
      </c>
      <c r="C6" s="4" t="s">
        <v>3</v>
      </c>
      <c r="D6" s="4" t="s">
        <v>4</v>
      </c>
      <c r="E6" s="4" t="s">
        <v>6</v>
      </c>
      <c r="F6" s="4" t="s">
        <v>7</v>
      </c>
      <c r="G6" s="4" t="s">
        <v>8</v>
      </c>
    </row>
    <row r="7" spans="2:7" x14ac:dyDescent="0.3">
      <c r="B7" s="4"/>
      <c r="C7" s="4"/>
      <c r="D7" s="5"/>
      <c r="E7" s="6"/>
      <c r="F7" s="5"/>
      <c r="G7" s="6"/>
    </row>
    <row r="8" spans="2:7" x14ac:dyDescent="0.3">
      <c r="B8" s="4"/>
      <c r="C8" s="4"/>
      <c r="D8" s="5"/>
      <c r="E8" s="6"/>
      <c r="F8" s="5"/>
      <c r="G8" s="6"/>
    </row>
    <row r="9" spans="2:7" x14ac:dyDescent="0.3">
      <c r="B9" s="4"/>
      <c r="C9" s="4"/>
      <c r="D9" s="5"/>
      <c r="E9" s="6"/>
      <c r="F9" s="5"/>
      <c r="G9" s="6"/>
    </row>
    <row r="10" spans="2:7" x14ac:dyDescent="0.3">
      <c r="B10" s="4"/>
      <c r="C10" s="4"/>
      <c r="D10" s="5"/>
      <c r="E10" s="6"/>
      <c r="F10" s="5"/>
      <c r="G10" s="6"/>
    </row>
    <row r="11" spans="2:7" x14ac:dyDescent="0.3">
      <c r="B11" s="4"/>
      <c r="C11" s="4"/>
      <c r="D11" s="5"/>
      <c r="E11" s="6"/>
      <c r="F11" s="5"/>
      <c r="G11" s="6"/>
    </row>
    <row r="12" spans="2:7" x14ac:dyDescent="0.3">
      <c r="B12" s="4"/>
      <c r="C12" s="4"/>
      <c r="D12" s="5"/>
      <c r="E12" s="6"/>
      <c r="F12" s="5"/>
      <c r="G12" s="6"/>
    </row>
    <row r="13" spans="2:7" x14ac:dyDescent="0.3">
      <c r="B13" s="4"/>
      <c r="C13" s="4"/>
      <c r="D13" s="5"/>
      <c r="E13" s="6"/>
      <c r="F13" s="5"/>
      <c r="G13" s="6"/>
    </row>
    <row r="14" spans="2:7" x14ac:dyDescent="0.3">
      <c r="B14" s="4"/>
      <c r="C14" s="4"/>
      <c r="D14" s="5"/>
      <c r="E14" s="6"/>
      <c r="F14" s="5"/>
      <c r="G14" s="6"/>
    </row>
    <row r="15" spans="2:7" x14ac:dyDescent="0.3">
      <c r="B15" s="4"/>
      <c r="C15" s="4"/>
      <c r="D15" s="5"/>
      <c r="E15" s="6"/>
      <c r="F15" s="5"/>
      <c r="G15" s="6"/>
    </row>
    <row r="16" spans="2:7" x14ac:dyDescent="0.3">
      <c r="B16" s="4"/>
      <c r="C16" s="4"/>
      <c r="D16" s="5"/>
      <c r="E16" s="6"/>
      <c r="F16" s="5"/>
      <c r="G16" s="6"/>
    </row>
    <row r="17" spans="2:9" x14ac:dyDescent="0.3">
      <c r="B17" s="4"/>
      <c r="C17" s="4"/>
      <c r="D17" s="5"/>
      <c r="E17" s="6"/>
      <c r="F17" s="5"/>
      <c r="G17" s="6"/>
    </row>
    <row r="18" spans="2:9" x14ac:dyDescent="0.3">
      <c r="B18" s="4"/>
      <c r="C18" s="4"/>
      <c r="D18" s="5"/>
      <c r="E18" s="6"/>
      <c r="F18" s="5"/>
      <c r="G18" s="6"/>
    </row>
    <row r="19" spans="2:9" x14ac:dyDescent="0.3">
      <c r="B19" s="4"/>
      <c r="C19" s="4"/>
      <c r="D19" s="5"/>
      <c r="E19" s="6"/>
      <c r="F19" s="4"/>
      <c r="G19" s="6"/>
      <c r="H19" s="1" t="s">
        <v>22</v>
      </c>
    </row>
    <row r="20" spans="2:9" x14ac:dyDescent="0.3">
      <c r="B20" s="1"/>
      <c r="C20" s="1"/>
      <c r="D20" s="73" t="s">
        <v>299</v>
      </c>
      <c r="E20" s="74"/>
      <c r="F20" s="1"/>
      <c r="G20" s="74"/>
      <c r="H20" s="75"/>
      <c r="I20" t="s">
        <v>24</v>
      </c>
    </row>
    <row r="21" spans="2:9" x14ac:dyDescent="0.3">
      <c r="B21" s="1"/>
      <c r="C21" s="1"/>
      <c r="E21" s="1"/>
      <c r="F21" s="1"/>
      <c r="G21" s="1"/>
    </row>
    <row r="22" spans="2:9" x14ac:dyDescent="0.3">
      <c r="B22" t="s">
        <v>1</v>
      </c>
      <c r="D22" s="23" t="s">
        <v>26</v>
      </c>
      <c r="F22" s="23" t="s">
        <v>288</v>
      </c>
    </row>
    <row r="23" spans="2:9" x14ac:dyDescent="0.3">
      <c r="B23" t="s">
        <v>27</v>
      </c>
      <c r="E23" t="s">
        <v>28</v>
      </c>
    </row>
    <row r="25" spans="2:9" x14ac:dyDescent="0.3">
      <c r="B25" s="4" t="s">
        <v>2</v>
      </c>
      <c r="C25" s="4" t="s">
        <v>3</v>
      </c>
      <c r="D25" s="4" t="s">
        <v>4</v>
      </c>
      <c r="E25" s="4" t="s">
        <v>186</v>
      </c>
      <c r="F25" s="4" t="s">
        <v>29</v>
      </c>
      <c r="G25" s="4" t="s">
        <v>187</v>
      </c>
    </row>
    <row r="26" spans="2:9" x14ac:dyDescent="0.3">
      <c r="B26" s="4"/>
      <c r="C26" s="4"/>
      <c r="D26" s="5"/>
      <c r="E26" s="6"/>
      <c r="F26" s="5"/>
      <c r="G26" s="6"/>
    </row>
    <row r="27" spans="2:9" x14ac:dyDescent="0.3">
      <c r="B27" s="4"/>
      <c r="C27" s="4"/>
      <c r="D27" s="5"/>
      <c r="E27" s="6"/>
      <c r="F27" s="5"/>
      <c r="G27" s="6"/>
    </row>
    <row r="28" spans="2:9" x14ac:dyDescent="0.3">
      <c r="B28" s="4"/>
      <c r="C28" s="4"/>
      <c r="D28" s="5"/>
      <c r="E28" s="6"/>
      <c r="F28" s="5"/>
      <c r="G28" s="6"/>
    </row>
    <row r="29" spans="2:9" x14ac:dyDescent="0.3">
      <c r="B29" s="4"/>
      <c r="C29" s="4"/>
      <c r="D29" s="5"/>
      <c r="E29" s="6"/>
      <c r="F29" s="5"/>
      <c r="G29" s="6"/>
    </row>
    <row r="30" spans="2:9" x14ac:dyDescent="0.3">
      <c r="B30" s="4"/>
      <c r="C30" s="4"/>
      <c r="D30" s="5"/>
      <c r="E30" s="6"/>
      <c r="F30" s="5"/>
      <c r="G30" s="6"/>
    </row>
    <row r="31" spans="2:9" x14ac:dyDescent="0.3">
      <c r="B31" s="4"/>
      <c r="C31" s="4"/>
      <c r="D31" s="5"/>
      <c r="E31" s="6"/>
      <c r="F31" s="5"/>
      <c r="G31" s="6"/>
    </row>
    <row r="32" spans="2:9" x14ac:dyDescent="0.3">
      <c r="B32" s="4"/>
      <c r="C32" s="4"/>
      <c r="D32" s="5"/>
      <c r="E32" s="6"/>
      <c r="F32" s="5"/>
      <c r="G32" s="6"/>
    </row>
    <row r="33" spans="2:15" x14ac:dyDescent="0.3">
      <c r="B33" s="4"/>
      <c r="C33" s="4"/>
      <c r="D33" s="5"/>
      <c r="E33" s="6"/>
      <c r="F33" s="5"/>
      <c r="G33" s="6"/>
    </row>
    <row r="34" spans="2:15" x14ac:dyDescent="0.3">
      <c r="B34" s="4"/>
      <c r="C34" s="4"/>
      <c r="D34" s="5"/>
      <c r="E34" s="6"/>
      <c r="F34" s="5"/>
      <c r="G34" s="6"/>
    </row>
    <row r="35" spans="2:15" x14ac:dyDescent="0.3">
      <c r="B35" s="4"/>
      <c r="C35" s="4"/>
      <c r="D35" s="5"/>
      <c r="E35" s="6"/>
      <c r="F35" s="5"/>
      <c r="G35" s="6"/>
    </row>
    <row r="36" spans="2:15" x14ac:dyDescent="0.3">
      <c r="B36" s="4"/>
      <c r="C36" s="4"/>
      <c r="D36" s="5"/>
      <c r="E36" s="6"/>
      <c r="F36" s="5"/>
      <c r="G36" s="6"/>
    </row>
    <row r="37" spans="2:15" x14ac:dyDescent="0.3">
      <c r="B37" s="4"/>
      <c r="C37" s="4"/>
      <c r="D37" s="5"/>
      <c r="E37" s="6"/>
      <c r="F37" s="5"/>
      <c r="G37" s="6"/>
    </row>
    <row r="38" spans="2:15" x14ac:dyDescent="0.3">
      <c r="B38" s="4"/>
      <c r="C38" s="4"/>
      <c r="D38" s="5"/>
      <c r="E38" s="6"/>
      <c r="F38" s="6"/>
      <c r="G38" s="6"/>
      <c r="H38" s="1" t="s">
        <v>30</v>
      </c>
    </row>
    <row r="39" spans="2:15" x14ac:dyDescent="0.3">
      <c r="B39" s="1"/>
      <c r="C39" s="1"/>
      <c r="D39" s="73" t="s">
        <v>299</v>
      </c>
      <c r="E39" s="74"/>
      <c r="F39" s="1"/>
      <c r="G39" s="74"/>
      <c r="H39" s="75"/>
      <c r="I39" t="s">
        <v>24</v>
      </c>
    </row>
    <row r="47" spans="2:15" x14ac:dyDescent="0.3">
      <c r="B47" t="s">
        <v>31</v>
      </c>
    </row>
    <row r="48" spans="2:15" x14ac:dyDescent="0.3">
      <c r="E48" t="s">
        <v>48</v>
      </c>
      <c r="O48" t="s">
        <v>290</v>
      </c>
    </row>
    <row r="50" spans="2:21" x14ac:dyDescent="0.3">
      <c r="B50" s="4" t="s">
        <v>2</v>
      </c>
      <c r="C50" s="4" t="s">
        <v>293</v>
      </c>
      <c r="D50" s="4" t="s">
        <v>33</v>
      </c>
      <c r="E50" s="4" t="s">
        <v>4</v>
      </c>
      <c r="F50" s="4" t="s">
        <v>50</v>
      </c>
      <c r="G50" s="4" t="s">
        <v>51</v>
      </c>
      <c r="H50" s="22" t="s">
        <v>49</v>
      </c>
      <c r="I50" s="8" t="s">
        <v>34</v>
      </c>
      <c r="J50" s="8" t="s">
        <v>35</v>
      </c>
      <c r="K50" s="16"/>
      <c r="L50" s="18"/>
      <c r="N50" s="1" t="s">
        <v>36</v>
      </c>
      <c r="O50" s="1"/>
      <c r="P50" s="1"/>
      <c r="Q50" s="1"/>
      <c r="R50" s="1"/>
      <c r="S50" s="1"/>
      <c r="T50" s="1"/>
      <c r="U50" s="1"/>
    </row>
    <row r="51" spans="2:21" x14ac:dyDescent="0.3">
      <c r="B51" s="4"/>
      <c r="C51" s="70" t="s">
        <v>294</v>
      </c>
      <c r="D51" s="70" t="s">
        <v>295</v>
      </c>
      <c r="E51" s="70" t="s">
        <v>296</v>
      </c>
      <c r="F51" s="70" t="s">
        <v>297</v>
      </c>
      <c r="G51" s="70" t="s">
        <v>298</v>
      </c>
      <c r="H51" s="71"/>
      <c r="I51" s="72"/>
      <c r="J51" s="72"/>
      <c r="K51" s="18"/>
      <c r="L51" s="18"/>
      <c r="N51" s="67"/>
      <c r="O51" s="67"/>
      <c r="P51" s="67"/>
      <c r="Q51" s="67"/>
      <c r="R51" s="67"/>
      <c r="S51" s="67"/>
      <c r="T51" s="67"/>
      <c r="U51" s="67"/>
    </row>
    <row r="52" spans="2:21" x14ac:dyDescent="0.3">
      <c r="B52" s="4"/>
      <c r="C52" s="4"/>
      <c r="D52" s="5"/>
      <c r="E52" s="5"/>
      <c r="F52" s="5"/>
      <c r="G52" s="5"/>
      <c r="H52" s="20"/>
      <c r="I52" s="5"/>
      <c r="J52" s="21"/>
      <c r="L52" s="15"/>
      <c r="N52" s="9" t="s">
        <v>291</v>
      </c>
      <c r="O52" s="1"/>
      <c r="P52" s="1"/>
      <c r="Q52" s="1"/>
    </row>
    <row r="53" spans="2:21" x14ac:dyDescent="0.3">
      <c r="B53" s="4"/>
      <c r="C53" s="4"/>
      <c r="D53" s="5"/>
      <c r="E53" s="5"/>
      <c r="F53" s="5"/>
      <c r="G53" s="5"/>
      <c r="H53" s="20"/>
      <c r="I53" s="5"/>
      <c r="J53" s="21"/>
      <c r="N53" s="1" t="s">
        <v>37</v>
      </c>
      <c r="O53" s="1" t="s">
        <v>38</v>
      </c>
      <c r="P53" s="1" t="s">
        <v>39</v>
      </c>
      <c r="Q53" s="1" t="s">
        <v>40</v>
      </c>
      <c r="R53" s="68" t="s">
        <v>289</v>
      </c>
      <c r="S53" s="68"/>
      <c r="T53" s="68"/>
      <c r="U53" s="68"/>
    </row>
    <row r="54" spans="2:21" x14ac:dyDescent="0.3">
      <c r="B54" s="4"/>
      <c r="C54" s="4"/>
      <c r="D54" s="5"/>
      <c r="E54" s="5"/>
      <c r="F54" s="19"/>
      <c r="G54" s="5"/>
      <c r="H54" s="20"/>
      <c r="I54" s="5"/>
      <c r="J54" s="21"/>
      <c r="N54" s="14"/>
      <c r="O54" s="3"/>
      <c r="P54" s="3"/>
      <c r="Q54" s="12"/>
      <c r="R54" s="1"/>
      <c r="S54" s="1"/>
      <c r="T54" s="1"/>
      <c r="U54" s="1"/>
    </row>
    <row r="55" spans="2:21" x14ac:dyDescent="0.3">
      <c r="B55" s="4"/>
      <c r="C55" s="4"/>
      <c r="D55" s="5"/>
      <c r="E55" s="5"/>
      <c r="F55" s="5"/>
      <c r="G55" s="5"/>
      <c r="H55" s="20"/>
      <c r="I55" s="5"/>
      <c r="J55" s="21"/>
      <c r="N55" s="14"/>
      <c r="O55" s="3"/>
      <c r="P55" s="3"/>
      <c r="Q55" s="12"/>
      <c r="R55" s="67"/>
      <c r="S55" s="67"/>
      <c r="T55" s="14"/>
      <c r="U55" s="14"/>
    </row>
    <row r="56" spans="2:21" x14ac:dyDescent="0.3">
      <c r="B56" s="4"/>
      <c r="C56" s="4"/>
      <c r="D56" s="5"/>
      <c r="E56" s="5"/>
      <c r="F56" s="5"/>
      <c r="G56" s="5"/>
      <c r="H56" s="20"/>
      <c r="I56" s="5"/>
      <c r="J56" s="21"/>
      <c r="N56" s="14"/>
      <c r="O56" s="3"/>
      <c r="P56" s="3"/>
      <c r="Q56" s="12"/>
      <c r="R56" s="14"/>
      <c r="S56" s="14"/>
      <c r="T56" s="14"/>
      <c r="U56" s="14"/>
    </row>
    <row r="57" spans="2:21" x14ac:dyDescent="0.3">
      <c r="B57" s="4"/>
      <c r="C57" s="4"/>
      <c r="D57" s="5"/>
      <c r="E57" s="5"/>
      <c r="F57" s="5"/>
      <c r="G57" s="5"/>
      <c r="H57" s="20"/>
      <c r="I57" s="5"/>
      <c r="J57" s="21"/>
      <c r="N57" s="14"/>
      <c r="O57" s="3"/>
      <c r="P57" s="3"/>
      <c r="Q57" s="12"/>
      <c r="R57" s="14"/>
      <c r="S57" s="14"/>
      <c r="T57" s="14"/>
      <c r="U57" s="14"/>
    </row>
    <row r="58" spans="2:21" x14ac:dyDescent="0.3">
      <c r="B58" s="4"/>
      <c r="C58" s="4"/>
      <c r="D58" s="5"/>
      <c r="E58" s="5"/>
      <c r="F58" s="5"/>
      <c r="G58" s="5"/>
      <c r="H58" s="20"/>
      <c r="I58" s="5"/>
      <c r="J58" s="21"/>
      <c r="N58" s="14"/>
      <c r="O58" s="3"/>
      <c r="P58" s="3"/>
      <c r="Q58" s="12"/>
      <c r="R58" s="14"/>
      <c r="S58" s="14"/>
      <c r="T58" s="14"/>
      <c r="U58" s="14"/>
    </row>
    <row r="59" spans="2:21" x14ac:dyDescent="0.3">
      <c r="B59" s="4"/>
      <c r="C59" s="4"/>
      <c r="D59" s="5"/>
      <c r="E59" s="5"/>
      <c r="F59" s="5"/>
      <c r="G59" s="5"/>
      <c r="H59" s="20"/>
      <c r="I59" s="5"/>
      <c r="J59" s="21"/>
      <c r="N59" s="14"/>
      <c r="O59" s="3"/>
      <c r="P59" s="3"/>
      <c r="Q59" s="12"/>
      <c r="R59" s="14"/>
      <c r="S59" s="14"/>
      <c r="T59" s="14"/>
      <c r="U59" s="14"/>
    </row>
    <row r="60" spans="2:21" x14ac:dyDescent="0.3">
      <c r="B60" s="4"/>
      <c r="C60" s="4"/>
      <c r="D60" s="5"/>
      <c r="E60" s="5"/>
      <c r="F60" s="19"/>
      <c r="G60" s="5"/>
      <c r="H60" s="20"/>
      <c r="I60" s="5"/>
      <c r="J60" s="21"/>
      <c r="N60" s="14"/>
      <c r="O60" s="3"/>
      <c r="P60" s="3"/>
      <c r="Q60" s="3"/>
      <c r="R60" s="3"/>
      <c r="S60" s="3"/>
      <c r="T60" s="3"/>
      <c r="U60" s="3"/>
    </row>
    <row r="61" spans="2:21" x14ac:dyDescent="0.3">
      <c r="B61" s="4"/>
      <c r="C61" s="4"/>
      <c r="D61" s="5"/>
      <c r="E61" s="5"/>
      <c r="F61" s="19"/>
      <c r="G61" s="5"/>
      <c r="H61" s="20"/>
      <c r="I61" s="5"/>
      <c r="J61" s="21"/>
      <c r="N61" s="1" t="s">
        <v>36</v>
      </c>
      <c r="O61" s="1"/>
      <c r="P61" s="1"/>
      <c r="Q61" s="1"/>
      <c r="R61" s="1"/>
      <c r="S61" s="1"/>
      <c r="T61" s="1"/>
      <c r="U61" s="1"/>
    </row>
    <row r="62" spans="2:21" x14ac:dyDescent="0.3">
      <c r="B62" s="4"/>
      <c r="C62" s="4"/>
      <c r="D62" s="5"/>
      <c r="E62" s="5"/>
      <c r="F62" s="5"/>
      <c r="G62" s="5"/>
      <c r="H62" s="20"/>
      <c r="I62" s="5"/>
      <c r="J62" s="21"/>
      <c r="N62" s="9" t="s">
        <v>292</v>
      </c>
      <c r="O62" s="1"/>
      <c r="P62" s="1"/>
      <c r="Q62" s="1"/>
    </row>
    <row r="63" spans="2:21" x14ac:dyDescent="0.3">
      <c r="B63" s="4"/>
      <c r="C63" s="4"/>
      <c r="D63" s="5"/>
      <c r="E63" s="5"/>
      <c r="F63" s="5"/>
      <c r="G63" s="5"/>
      <c r="H63" s="20"/>
      <c r="I63" s="5"/>
      <c r="J63" s="21"/>
      <c r="N63" s="1" t="s">
        <v>37</v>
      </c>
      <c r="O63" s="1" t="s">
        <v>38</v>
      </c>
      <c r="P63" s="1" t="s">
        <v>39</v>
      </c>
      <c r="Q63" s="1" t="s">
        <v>40</v>
      </c>
      <c r="R63" s="68" t="s">
        <v>289</v>
      </c>
      <c r="S63" s="68"/>
      <c r="T63" s="68"/>
      <c r="U63" s="68"/>
    </row>
    <row r="64" spans="2:21" x14ac:dyDescent="0.3">
      <c r="B64" s="4"/>
      <c r="C64" s="4"/>
      <c r="D64" s="5"/>
      <c r="E64" s="5"/>
      <c r="F64" s="5"/>
      <c r="G64" s="5"/>
      <c r="H64" s="20"/>
      <c r="I64" s="4"/>
      <c r="J64" s="21"/>
      <c r="K64" s="1" t="s">
        <v>47</v>
      </c>
      <c r="L64" s="10"/>
      <c r="N64" s="14"/>
      <c r="O64" s="3"/>
      <c r="P64" s="3"/>
      <c r="Q64" s="12"/>
      <c r="R64" s="1"/>
      <c r="S64" s="1"/>
      <c r="T64" s="1"/>
      <c r="U64" s="1"/>
    </row>
    <row r="65" spans="2:29" x14ac:dyDescent="0.3">
      <c r="B65" s="1"/>
      <c r="C65" s="1"/>
      <c r="E65" s="2"/>
      <c r="F65" s="1"/>
      <c r="G65" s="2"/>
      <c r="H65" s="78"/>
      <c r="J65" s="79"/>
      <c r="K65" s="77"/>
      <c r="L65" s="39"/>
      <c r="M65" s="14"/>
      <c r="N65" s="14"/>
      <c r="O65" s="3"/>
      <c r="P65" s="3"/>
      <c r="Q65" s="12"/>
      <c r="R65" s="14"/>
      <c r="S65" s="14"/>
      <c r="T65" s="14"/>
      <c r="U65" s="14"/>
    </row>
    <row r="66" spans="2:29" x14ac:dyDescent="0.3">
      <c r="M66" s="14"/>
      <c r="N66" s="14"/>
      <c r="O66" s="3"/>
      <c r="P66" s="3"/>
      <c r="Q66" s="12"/>
      <c r="R66" s="14"/>
      <c r="S66" s="14"/>
      <c r="T66" s="14"/>
      <c r="U66" s="14"/>
    </row>
    <row r="67" spans="2:29" x14ac:dyDescent="0.3">
      <c r="B67" s="7"/>
      <c r="C67" s="17"/>
      <c r="D67" s="17"/>
      <c r="E67" s="17"/>
      <c r="F67" s="17"/>
      <c r="M67" s="14"/>
      <c r="N67" s="14"/>
      <c r="O67" s="3"/>
      <c r="P67" s="3"/>
      <c r="Q67" s="12"/>
      <c r="R67" s="14"/>
      <c r="S67" s="14"/>
      <c r="T67" s="14"/>
      <c r="U67" s="14"/>
    </row>
    <row r="68" spans="2:29" x14ac:dyDescent="0.3">
      <c r="B68" s="18"/>
      <c r="C68" s="17"/>
      <c r="D68" s="18"/>
      <c r="E68" s="18"/>
      <c r="F68" s="17"/>
      <c r="M68" s="14"/>
      <c r="N68" s="14"/>
      <c r="O68" s="3"/>
      <c r="P68" s="3"/>
      <c r="Q68" s="12"/>
      <c r="R68" s="14"/>
      <c r="S68" s="14"/>
      <c r="T68" s="14"/>
      <c r="U68" s="14"/>
    </row>
    <row r="69" spans="2:29" x14ac:dyDescent="0.3">
      <c r="B69" s="4" t="s">
        <v>2</v>
      </c>
      <c r="C69" s="4" t="s">
        <v>32</v>
      </c>
      <c r="D69" s="4" t="s">
        <v>33</v>
      </c>
      <c r="E69" s="4" t="s">
        <v>4</v>
      </c>
      <c r="F69" s="4" t="s">
        <v>50</v>
      </c>
      <c r="G69" s="4" t="s">
        <v>51</v>
      </c>
      <c r="H69" s="22" t="s">
        <v>49</v>
      </c>
      <c r="I69" s="8" t="s">
        <v>71</v>
      </c>
      <c r="J69" s="8" t="s">
        <v>72</v>
      </c>
      <c r="U69" s="14"/>
      <c r="V69" s="14"/>
      <c r="W69" s="3"/>
      <c r="X69" s="3"/>
      <c r="Y69" s="12"/>
      <c r="Z69" s="14"/>
      <c r="AA69" s="14"/>
      <c r="AB69" s="14"/>
      <c r="AC69" s="14"/>
    </row>
    <row r="70" spans="2:29" x14ac:dyDescent="0.3">
      <c r="B70" s="4"/>
      <c r="C70" s="4"/>
      <c r="D70" s="5"/>
      <c r="E70" s="5"/>
      <c r="F70" s="5"/>
      <c r="G70" s="5"/>
      <c r="H70" s="20"/>
      <c r="I70" s="5"/>
      <c r="J70" s="21"/>
      <c r="U70" s="15"/>
      <c r="V70" s="13"/>
      <c r="W70" s="13"/>
      <c r="X70" s="13"/>
      <c r="Y70" s="13"/>
    </row>
    <row r="71" spans="2:29" x14ac:dyDescent="0.3">
      <c r="B71" s="4"/>
      <c r="C71" s="4"/>
      <c r="D71" s="5"/>
      <c r="E71" s="5"/>
      <c r="F71" s="5"/>
      <c r="G71" s="5"/>
      <c r="H71" s="20"/>
      <c r="I71" s="5"/>
      <c r="J71" s="21"/>
      <c r="U71" s="15"/>
    </row>
    <row r="72" spans="2:29" x14ac:dyDescent="0.3">
      <c r="B72" s="4"/>
      <c r="C72" s="4"/>
      <c r="D72" s="5"/>
      <c r="E72" s="5"/>
      <c r="F72" s="5"/>
      <c r="G72" s="5"/>
      <c r="H72" s="20"/>
      <c r="I72" s="5"/>
      <c r="J72" s="21"/>
    </row>
    <row r="73" spans="2:29" x14ac:dyDescent="0.3">
      <c r="B73" s="4"/>
      <c r="C73" s="4"/>
      <c r="D73" s="5"/>
      <c r="E73" s="5"/>
      <c r="F73" s="5"/>
      <c r="G73" s="5"/>
      <c r="H73" s="20"/>
      <c r="I73" s="5"/>
      <c r="J73" s="21"/>
    </row>
    <row r="74" spans="2:29" x14ac:dyDescent="0.3">
      <c r="B74" s="4"/>
      <c r="C74" s="4"/>
      <c r="D74" s="5"/>
      <c r="E74" s="5"/>
      <c r="F74" s="5"/>
      <c r="G74" s="5"/>
      <c r="H74" s="20"/>
      <c r="I74" s="5"/>
      <c r="J74" s="21"/>
    </row>
    <row r="75" spans="2:29" x14ac:dyDescent="0.3">
      <c r="B75" s="4"/>
      <c r="C75" s="4"/>
      <c r="D75" s="5"/>
      <c r="E75" s="5"/>
      <c r="F75" s="5"/>
      <c r="G75" s="5"/>
      <c r="H75" s="20"/>
      <c r="I75" s="5"/>
      <c r="J75" s="21"/>
    </row>
    <row r="76" spans="2:29" x14ac:dyDescent="0.3">
      <c r="B76" s="4"/>
      <c r="C76" s="4"/>
      <c r="D76" s="5"/>
      <c r="E76" s="5"/>
      <c r="F76" s="5"/>
      <c r="G76" s="5"/>
      <c r="H76" s="20"/>
      <c r="I76" s="5"/>
      <c r="J76" s="21"/>
    </row>
    <row r="77" spans="2:29" x14ac:dyDescent="0.3">
      <c r="B77" s="4"/>
      <c r="C77" s="4"/>
      <c r="D77" s="5"/>
      <c r="E77" s="5"/>
      <c r="F77" s="5"/>
      <c r="G77" s="5"/>
      <c r="H77" s="20"/>
      <c r="I77" s="5"/>
      <c r="J77" s="21"/>
    </row>
    <row r="78" spans="2:29" x14ac:dyDescent="0.3">
      <c r="B78" s="4"/>
      <c r="C78" s="4"/>
      <c r="D78" s="5"/>
      <c r="E78" s="5"/>
      <c r="F78" s="5"/>
      <c r="G78" s="5"/>
      <c r="H78" s="20"/>
      <c r="I78" s="5"/>
      <c r="J78" s="21"/>
    </row>
    <row r="79" spans="2:29" x14ac:dyDescent="0.3">
      <c r="B79" s="4"/>
      <c r="C79" s="4"/>
      <c r="D79" s="5"/>
      <c r="E79" s="5"/>
      <c r="F79" s="5"/>
      <c r="G79" s="5"/>
      <c r="H79" s="20"/>
      <c r="I79" s="5"/>
      <c r="J79" s="21"/>
    </row>
    <row r="80" spans="2:29" x14ac:dyDescent="0.3">
      <c r="B80" s="4"/>
      <c r="C80" s="4"/>
      <c r="D80" s="5"/>
      <c r="E80" s="5"/>
      <c r="F80" s="5"/>
      <c r="G80" s="5"/>
      <c r="H80" s="20"/>
      <c r="I80" s="5"/>
      <c r="J80" s="21"/>
    </row>
    <row r="81" spans="2:20" x14ac:dyDescent="0.3">
      <c r="B81" s="4"/>
      <c r="C81" s="4"/>
      <c r="D81" s="5"/>
      <c r="E81" s="5"/>
      <c r="F81" s="5"/>
      <c r="G81" s="5"/>
      <c r="H81" s="20"/>
      <c r="I81" s="5"/>
      <c r="J81" s="21"/>
    </row>
    <row r="82" spans="2:20" x14ac:dyDescent="0.3">
      <c r="B82" s="4"/>
      <c r="C82" s="4"/>
      <c r="D82" s="5"/>
      <c r="E82" s="5"/>
      <c r="F82" s="5"/>
      <c r="G82" s="5"/>
      <c r="H82" s="20"/>
      <c r="I82" s="5"/>
      <c r="J82" s="21"/>
      <c r="K82" s="1" t="s">
        <v>73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0" x14ac:dyDescent="0.3">
      <c r="H83" s="76"/>
      <c r="I83" s="23"/>
      <c r="J83" s="76"/>
      <c r="K83" s="77"/>
      <c r="L83" s="39"/>
      <c r="M83" s="39"/>
      <c r="N83" s="39"/>
      <c r="O83" s="39"/>
      <c r="P83" s="39"/>
      <c r="Q83" s="39"/>
      <c r="R83" s="39"/>
      <c r="S83" s="39"/>
      <c r="T83" s="39"/>
    </row>
    <row r="85" spans="2:20" x14ac:dyDescent="0.3">
      <c r="C85" t="s">
        <v>74</v>
      </c>
      <c r="H85" s="13"/>
      <c r="I85" t="s">
        <v>75</v>
      </c>
    </row>
    <row r="86" spans="2:20" x14ac:dyDescent="0.3">
      <c r="C86" t="s">
        <v>76</v>
      </c>
      <c r="F86" s="24" t="s">
        <v>77</v>
      </c>
      <c r="G86" s="9">
        <v>105</v>
      </c>
      <c r="H86" s="69"/>
      <c r="I86" t="s">
        <v>78</v>
      </c>
    </row>
    <row r="91" spans="2:20" x14ac:dyDescent="0.3">
      <c r="C91" t="s">
        <v>79</v>
      </c>
      <c r="G91" t="s">
        <v>80</v>
      </c>
    </row>
    <row r="93" spans="2:20" x14ac:dyDescent="0.3">
      <c r="C93" t="s">
        <v>81</v>
      </c>
      <c r="D93">
        <v>1</v>
      </c>
      <c r="I93" t="s">
        <v>93</v>
      </c>
      <c r="J93" s="13">
        <f>H85</f>
        <v>0</v>
      </c>
    </row>
    <row r="94" spans="2:20" x14ac:dyDescent="0.3">
      <c r="C94" t="s">
        <v>83</v>
      </c>
      <c r="D94">
        <v>0.05</v>
      </c>
      <c r="F94" t="s">
        <v>85</v>
      </c>
      <c r="G94">
        <f>D93*D94*D95*D96</f>
        <v>8.0000000000000016E-2</v>
      </c>
    </row>
    <row r="95" spans="2:20" x14ac:dyDescent="0.3">
      <c r="C95" t="s">
        <v>82</v>
      </c>
      <c r="D95">
        <v>1</v>
      </c>
    </row>
    <row r="96" spans="2:20" x14ac:dyDescent="0.3">
      <c r="C96" t="s">
        <v>84</v>
      </c>
      <c r="D96">
        <v>1.6</v>
      </c>
      <c r="J96" s="1" t="s">
        <v>96</v>
      </c>
    </row>
    <row r="97" spans="2:10" x14ac:dyDescent="0.3">
      <c r="H97" t="s">
        <v>89</v>
      </c>
      <c r="I97">
        <v>2.9</v>
      </c>
      <c r="J97">
        <f>J93*I97</f>
        <v>0</v>
      </c>
    </row>
    <row r="98" spans="2:10" x14ac:dyDescent="0.3">
      <c r="C98" t="s">
        <v>86</v>
      </c>
      <c r="D98" t="s">
        <v>87</v>
      </c>
      <c r="E98">
        <f>H85*4</f>
        <v>0</v>
      </c>
      <c r="F98" t="s">
        <v>75</v>
      </c>
      <c r="H98" t="s">
        <v>90</v>
      </c>
      <c r="I98">
        <f>2.9*2</f>
        <v>5.8</v>
      </c>
      <c r="J98">
        <f>J93*I98</f>
        <v>0</v>
      </c>
    </row>
    <row r="99" spans="2:10" x14ac:dyDescent="0.3">
      <c r="D99" t="s">
        <v>88</v>
      </c>
      <c r="E99">
        <f>G94*E98</f>
        <v>0</v>
      </c>
      <c r="F99" t="s">
        <v>75</v>
      </c>
      <c r="H99" t="s">
        <v>91</v>
      </c>
      <c r="I99">
        <f>2.9*3</f>
        <v>8.6999999999999993</v>
      </c>
      <c r="J99">
        <f>J93*I99</f>
        <v>0</v>
      </c>
    </row>
    <row r="100" spans="2:10" x14ac:dyDescent="0.3">
      <c r="H100" t="s">
        <v>92</v>
      </c>
      <c r="I100">
        <f>2.9*4</f>
        <v>11.6</v>
      </c>
      <c r="J100">
        <f>J93*I100</f>
        <v>0</v>
      </c>
    </row>
    <row r="102" spans="2:10" x14ac:dyDescent="0.3">
      <c r="H102" s="25" t="s">
        <v>94</v>
      </c>
      <c r="I102">
        <f>J93*I97+J93*I98+J93*I99+J93*I100</f>
        <v>0</v>
      </c>
      <c r="J102" t="s">
        <v>95</v>
      </c>
    </row>
    <row r="103" spans="2:10" x14ac:dyDescent="0.3">
      <c r="H103" s="25"/>
    </row>
    <row r="104" spans="2:10" x14ac:dyDescent="0.3">
      <c r="H104" s="25" t="s">
        <v>97</v>
      </c>
      <c r="I104" t="e">
        <f>J97/I102*E99</f>
        <v>#DIV/0!</v>
      </c>
      <c r="J104" t="s">
        <v>75</v>
      </c>
    </row>
    <row r="105" spans="2:10" x14ac:dyDescent="0.3">
      <c r="H105" s="25" t="s">
        <v>98</v>
      </c>
      <c r="I105" t="e">
        <f>J98/I102*E99</f>
        <v>#DIV/0!</v>
      </c>
      <c r="J105" t="s">
        <v>75</v>
      </c>
    </row>
    <row r="106" spans="2:10" x14ac:dyDescent="0.3">
      <c r="H106" s="25" t="s">
        <v>99</v>
      </c>
      <c r="I106" t="e">
        <f>J99/I102*E99</f>
        <v>#DIV/0!</v>
      </c>
      <c r="J106" t="s">
        <v>75</v>
      </c>
    </row>
    <row r="107" spans="2:10" x14ac:dyDescent="0.3">
      <c r="H107" s="26" t="s">
        <v>100</v>
      </c>
      <c r="I107" s="27" t="e">
        <f>J100/I102*E99</f>
        <v>#DIV/0!</v>
      </c>
      <c r="J107" s="27" t="s">
        <v>75</v>
      </c>
    </row>
    <row r="108" spans="2:10" x14ac:dyDescent="0.3">
      <c r="H108" s="28" t="s">
        <v>101</v>
      </c>
      <c r="I108" t="e">
        <f>I104+I105+I106+I107</f>
        <v>#DIV/0!</v>
      </c>
      <c r="J108" s="29" t="s">
        <v>75</v>
      </c>
    </row>
    <row r="110" spans="2:10" x14ac:dyDescent="0.3">
      <c r="C110" t="s">
        <v>102</v>
      </c>
      <c r="G110" t="s">
        <v>119</v>
      </c>
      <c r="I110" t="s">
        <v>120</v>
      </c>
    </row>
    <row r="111" spans="2:10" x14ac:dyDescent="0.3">
      <c r="C111" t="s">
        <v>103</v>
      </c>
    </row>
    <row r="112" spans="2:10" x14ac:dyDescent="0.3">
      <c r="B112" t="s">
        <v>113</v>
      </c>
      <c r="C112" t="s">
        <v>104</v>
      </c>
      <c r="D112">
        <v>0</v>
      </c>
      <c r="G112" t="s">
        <v>114</v>
      </c>
      <c r="H112" s="3">
        <v>0</v>
      </c>
      <c r="I112" t="s">
        <v>75</v>
      </c>
    </row>
    <row r="113" spans="2:9" x14ac:dyDescent="0.3">
      <c r="B113" t="s">
        <v>112</v>
      </c>
      <c r="C113" t="s">
        <v>105</v>
      </c>
      <c r="D113" s="11" t="e">
        <f>I107*I97</f>
        <v>#DIV/0!</v>
      </c>
      <c r="E113" t="s">
        <v>95</v>
      </c>
      <c r="G113" t="s">
        <v>115</v>
      </c>
      <c r="H113" s="3" t="e">
        <f>I107</f>
        <v>#DIV/0!</v>
      </c>
      <c r="I113" t="s">
        <v>75</v>
      </c>
    </row>
    <row r="114" spans="2:9" x14ac:dyDescent="0.3">
      <c r="B114" t="s">
        <v>111</v>
      </c>
      <c r="C114" t="s">
        <v>106</v>
      </c>
      <c r="D114" s="11" t="e">
        <f>I107*I98+I106*I97</f>
        <v>#DIV/0!</v>
      </c>
      <c r="E114" t="s">
        <v>95</v>
      </c>
      <c r="G114" t="s">
        <v>116</v>
      </c>
      <c r="H114" s="3" t="e">
        <f>I107+I106</f>
        <v>#DIV/0!</v>
      </c>
      <c r="I114" t="s">
        <v>75</v>
      </c>
    </row>
    <row r="115" spans="2:9" x14ac:dyDescent="0.3">
      <c r="B115" t="s">
        <v>110</v>
      </c>
      <c r="C115" t="s">
        <v>107</v>
      </c>
      <c r="D115" s="11" t="e">
        <f>I107*I99+I106*I98+I105*I97</f>
        <v>#DIV/0!</v>
      </c>
      <c r="E115" t="s">
        <v>95</v>
      </c>
      <c r="G115" t="s">
        <v>117</v>
      </c>
      <c r="H115" s="3" t="e">
        <f>I107+I106+I105</f>
        <v>#DIV/0!</v>
      </c>
      <c r="I115" t="s">
        <v>75</v>
      </c>
    </row>
    <row r="116" spans="2:9" x14ac:dyDescent="0.3">
      <c r="B116" t="s">
        <v>109</v>
      </c>
      <c r="C116" t="s">
        <v>108</v>
      </c>
      <c r="D116" s="11" t="e">
        <f>I107*I100+I106*I99+I105*I98+I104*I97</f>
        <v>#DIV/0!</v>
      </c>
      <c r="E116" t="s">
        <v>95</v>
      </c>
      <c r="G116" t="s">
        <v>118</v>
      </c>
      <c r="H116" s="3" t="e">
        <f>I107+I106+I105+I104</f>
        <v>#DIV/0!</v>
      </c>
      <c r="I116" t="s">
        <v>75</v>
      </c>
    </row>
    <row r="120" spans="2:9" x14ac:dyDescent="0.3">
      <c r="B120" t="s">
        <v>121</v>
      </c>
      <c r="D120" s="23"/>
    </row>
    <row r="121" spans="2:9" x14ac:dyDescent="0.3">
      <c r="B121" s="18" t="s">
        <v>142</v>
      </c>
      <c r="D121" s="23" t="s">
        <v>25</v>
      </c>
    </row>
    <row r="122" spans="2:9" x14ac:dyDescent="0.3">
      <c r="B122" s="7" t="s">
        <v>143</v>
      </c>
      <c r="C122" s="18">
        <v>1.94</v>
      </c>
      <c r="D122" t="s">
        <v>24</v>
      </c>
    </row>
    <row r="124" spans="2:9" x14ac:dyDescent="0.3">
      <c r="B124" t="s">
        <v>122</v>
      </c>
      <c r="D124" t="e">
        <f>C122*I104</f>
        <v>#DIV/0!</v>
      </c>
      <c r="E124" t="s">
        <v>95</v>
      </c>
      <c r="F124" t="s">
        <v>135</v>
      </c>
    </row>
    <row r="125" spans="2:9" x14ac:dyDescent="0.3">
      <c r="B125" t="s">
        <v>155</v>
      </c>
      <c r="C125" s="9">
        <v>1</v>
      </c>
      <c r="G125" t="s">
        <v>123</v>
      </c>
      <c r="H125" s="9">
        <v>8.58</v>
      </c>
    </row>
    <row r="126" spans="2:9" x14ac:dyDescent="0.3">
      <c r="B126" t="s">
        <v>156</v>
      </c>
      <c r="C126" t="s">
        <v>134</v>
      </c>
      <c r="E126" s="13">
        <f>H126/H125</f>
        <v>0.76456876456876455</v>
      </c>
      <c r="F126" t="s">
        <v>157</v>
      </c>
      <c r="G126" t="s">
        <v>124</v>
      </c>
      <c r="H126" s="9">
        <v>6.56</v>
      </c>
    </row>
    <row r="127" spans="2:9" x14ac:dyDescent="0.3">
      <c r="B127" t="s">
        <v>158</v>
      </c>
      <c r="C127" s="13">
        <f>H127/H125</f>
        <v>0.51981351981351975</v>
      </c>
      <c r="D127" t="s">
        <v>133</v>
      </c>
      <c r="G127" t="s">
        <v>125</v>
      </c>
      <c r="H127" s="9">
        <v>4.46</v>
      </c>
    </row>
    <row r="128" spans="2:9" x14ac:dyDescent="0.3">
      <c r="B128" t="s">
        <v>159</v>
      </c>
      <c r="C128" s="13">
        <f>H128/H125</f>
        <v>0.25058275058275059</v>
      </c>
      <c r="D128" t="s">
        <v>133</v>
      </c>
      <c r="G128" t="s">
        <v>126</v>
      </c>
      <c r="H128" s="9">
        <v>2.15</v>
      </c>
    </row>
    <row r="129" spans="2:8" x14ac:dyDescent="0.3">
      <c r="B129" t="s">
        <v>160</v>
      </c>
      <c r="C129" s="13">
        <f>H129/H125</f>
        <v>2.9137529137529136E-2</v>
      </c>
      <c r="D129" t="s">
        <v>133</v>
      </c>
      <c r="G129" t="s">
        <v>127</v>
      </c>
      <c r="H129" s="9">
        <v>0.25</v>
      </c>
    </row>
    <row r="130" spans="2:8" x14ac:dyDescent="0.3">
      <c r="B130" t="s">
        <v>161</v>
      </c>
      <c r="C130" s="13">
        <f>H130/H125</f>
        <v>3.9627039627039631E-2</v>
      </c>
      <c r="D130" t="s">
        <v>133</v>
      </c>
      <c r="G130" t="s">
        <v>128</v>
      </c>
      <c r="H130" s="31">
        <v>0.34</v>
      </c>
    </row>
    <row r="131" spans="2:8" x14ac:dyDescent="0.3">
      <c r="B131" t="s">
        <v>162</v>
      </c>
      <c r="C131" s="13">
        <f>H131/H125</f>
        <v>0.40909090909090906</v>
      </c>
      <c r="D131" t="s">
        <v>133</v>
      </c>
      <c r="G131" t="s">
        <v>129</v>
      </c>
      <c r="H131" s="9">
        <v>3.51</v>
      </c>
    </row>
    <row r="132" spans="2:8" x14ac:dyDescent="0.3">
      <c r="B132" t="s">
        <v>163</v>
      </c>
      <c r="C132" s="13">
        <f>H132/H125</f>
        <v>0.60023310023310028</v>
      </c>
      <c r="D132" t="s">
        <v>133</v>
      </c>
      <c r="G132" t="s">
        <v>130</v>
      </c>
      <c r="H132" s="9">
        <v>5.15</v>
      </c>
    </row>
    <row r="133" spans="2:8" x14ac:dyDescent="0.3">
      <c r="B133" t="s">
        <v>164</v>
      </c>
      <c r="C133" s="13">
        <f>H133/H125</f>
        <v>0.84498834498834496</v>
      </c>
      <c r="D133" t="s">
        <v>133</v>
      </c>
      <c r="G133" t="s">
        <v>131</v>
      </c>
      <c r="H133" s="9">
        <v>7.25</v>
      </c>
    </row>
    <row r="134" spans="2:8" x14ac:dyDescent="0.3">
      <c r="B134" t="s">
        <v>165</v>
      </c>
      <c r="C134" s="13">
        <f>H134/H125</f>
        <v>1.0734265734265735</v>
      </c>
      <c r="D134" t="s">
        <v>133</v>
      </c>
      <c r="G134" t="s">
        <v>132</v>
      </c>
      <c r="H134" s="9">
        <v>9.2100000000000009</v>
      </c>
    </row>
    <row r="136" spans="2:8" x14ac:dyDescent="0.3">
      <c r="B136" t="s">
        <v>122</v>
      </c>
      <c r="C136">
        <f>C125*H125+E126*H126+C127*H127+C128*H128+C129*H129+C130*H130+C131*H131+C132*H132+C133*H133+C134*H134</f>
        <v>37.012983682983688</v>
      </c>
      <c r="D136" t="s">
        <v>157</v>
      </c>
    </row>
    <row r="137" spans="2:8" x14ac:dyDescent="0.3">
      <c r="B137" t="s">
        <v>155</v>
      </c>
      <c r="C137" s="13" t="e">
        <f>D124/C136</f>
        <v>#DIV/0!</v>
      </c>
      <c r="D137" t="s">
        <v>75</v>
      </c>
    </row>
    <row r="138" spans="2:8" x14ac:dyDescent="0.3">
      <c r="B138" t="s">
        <v>156</v>
      </c>
      <c r="C138" s="13" t="e">
        <f>E126*C137</f>
        <v>#DIV/0!</v>
      </c>
      <c r="D138" t="s">
        <v>75</v>
      </c>
    </row>
    <row r="139" spans="2:8" x14ac:dyDescent="0.3">
      <c r="B139" t="s">
        <v>158</v>
      </c>
      <c r="C139" s="13" t="e">
        <f>C127*C137</f>
        <v>#DIV/0!</v>
      </c>
      <c r="D139" t="s">
        <v>75</v>
      </c>
    </row>
    <row r="140" spans="2:8" x14ac:dyDescent="0.3">
      <c r="B140" t="s">
        <v>159</v>
      </c>
      <c r="C140" s="13" t="e">
        <f>C128*C137</f>
        <v>#DIV/0!</v>
      </c>
      <c r="D140" t="s">
        <v>75</v>
      </c>
    </row>
    <row r="141" spans="2:8" x14ac:dyDescent="0.3">
      <c r="B141" t="s">
        <v>160</v>
      </c>
      <c r="C141" s="13" t="e">
        <f>C129*C137</f>
        <v>#DIV/0!</v>
      </c>
      <c r="D141" t="s">
        <v>75</v>
      </c>
    </row>
    <row r="142" spans="2:8" x14ac:dyDescent="0.3">
      <c r="B142" t="s">
        <v>161</v>
      </c>
      <c r="C142" s="13" t="e">
        <f>C130*C137</f>
        <v>#DIV/0!</v>
      </c>
      <c r="D142" t="s">
        <v>75</v>
      </c>
    </row>
    <row r="143" spans="2:8" x14ac:dyDescent="0.3">
      <c r="B143" t="s">
        <v>162</v>
      </c>
      <c r="C143" s="13" t="e">
        <f>C131*C137</f>
        <v>#DIV/0!</v>
      </c>
      <c r="D143" t="s">
        <v>75</v>
      </c>
    </row>
    <row r="144" spans="2:8" x14ac:dyDescent="0.3">
      <c r="B144" t="s">
        <v>163</v>
      </c>
      <c r="C144" s="13" t="e">
        <f>C132*C137</f>
        <v>#DIV/0!</v>
      </c>
      <c r="D144" t="s">
        <v>75</v>
      </c>
    </row>
    <row r="145" spans="2:7" x14ac:dyDescent="0.3">
      <c r="B145" t="s">
        <v>164</v>
      </c>
      <c r="C145" s="13" t="e">
        <f>C133*C137</f>
        <v>#DIV/0!</v>
      </c>
      <c r="D145" t="s">
        <v>75</v>
      </c>
    </row>
    <row r="146" spans="2:7" x14ac:dyDescent="0.3">
      <c r="B146" t="s">
        <v>165</v>
      </c>
      <c r="C146" s="13" t="e">
        <f>C134*C137</f>
        <v>#DIV/0!</v>
      </c>
      <c r="D146" t="s">
        <v>75</v>
      </c>
    </row>
    <row r="147" spans="2:7" x14ac:dyDescent="0.3">
      <c r="C147" s="13"/>
    </row>
    <row r="148" spans="2:7" x14ac:dyDescent="0.3">
      <c r="B148" t="s">
        <v>136</v>
      </c>
      <c r="D148" t="e">
        <f>1.94*I105</f>
        <v>#DIV/0!</v>
      </c>
      <c r="E148" t="s">
        <v>95</v>
      </c>
      <c r="F148" t="s">
        <v>137</v>
      </c>
    </row>
    <row r="149" spans="2:7" x14ac:dyDescent="0.3">
      <c r="B149" t="s">
        <v>136</v>
      </c>
      <c r="C149">
        <v>37.012999999999998</v>
      </c>
      <c r="D149" t="s">
        <v>157</v>
      </c>
    </row>
    <row r="150" spans="2:7" x14ac:dyDescent="0.3">
      <c r="B150" t="s">
        <v>155</v>
      </c>
      <c r="C150" t="e">
        <f>D148/C149</f>
        <v>#DIV/0!</v>
      </c>
      <c r="G150" s="13"/>
    </row>
    <row r="151" spans="2:7" x14ac:dyDescent="0.3">
      <c r="B151" t="s">
        <v>156</v>
      </c>
      <c r="C151" s="13" t="e">
        <f>C150*G151</f>
        <v>#DIV/0!</v>
      </c>
      <c r="G151" s="13">
        <f>E126</f>
        <v>0.76456876456876455</v>
      </c>
    </row>
    <row r="152" spans="2:7" x14ac:dyDescent="0.3">
      <c r="B152" t="s">
        <v>158</v>
      </c>
      <c r="C152" s="13" t="e">
        <f>C150*G152</f>
        <v>#DIV/0!</v>
      </c>
      <c r="G152" s="13">
        <f>C127</f>
        <v>0.51981351981351975</v>
      </c>
    </row>
    <row r="153" spans="2:7" x14ac:dyDescent="0.3">
      <c r="B153" t="s">
        <v>159</v>
      </c>
      <c r="C153" s="13" t="e">
        <f>C150*G153</f>
        <v>#DIV/0!</v>
      </c>
      <c r="G153" s="13">
        <f>C128</f>
        <v>0.25058275058275059</v>
      </c>
    </row>
    <row r="154" spans="2:7" x14ac:dyDescent="0.3">
      <c r="B154" t="s">
        <v>160</v>
      </c>
      <c r="C154" s="13" t="e">
        <f>C150*G154</f>
        <v>#DIV/0!</v>
      </c>
      <c r="G154" s="13">
        <f t="shared" ref="G154:G159" si="0">C129</f>
        <v>2.9137529137529136E-2</v>
      </c>
    </row>
    <row r="155" spans="2:7" x14ac:dyDescent="0.3">
      <c r="B155" t="s">
        <v>161</v>
      </c>
      <c r="C155" s="13" t="e">
        <f>C150*G155</f>
        <v>#DIV/0!</v>
      </c>
      <c r="G155" s="13">
        <f t="shared" si="0"/>
        <v>3.9627039627039631E-2</v>
      </c>
    </row>
    <row r="156" spans="2:7" x14ac:dyDescent="0.3">
      <c r="B156" t="s">
        <v>162</v>
      </c>
      <c r="C156" s="13" t="e">
        <f>C150*G156</f>
        <v>#DIV/0!</v>
      </c>
      <c r="G156" s="13">
        <f t="shared" si="0"/>
        <v>0.40909090909090906</v>
      </c>
    </row>
    <row r="157" spans="2:7" x14ac:dyDescent="0.3">
      <c r="B157" t="s">
        <v>163</v>
      </c>
      <c r="C157" s="13" t="e">
        <f>C150*G157</f>
        <v>#DIV/0!</v>
      </c>
      <c r="G157" s="13">
        <f t="shared" si="0"/>
        <v>0.60023310023310028</v>
      </c>
    </row>
    <row r="158" spans="2:7" x14ac:dyDescent="0.3">
      <c r="B158" t="s">
        <v>164</v>
      </c>
      <c r="C158" s="13" t="e">
        <f>C150*G158</f>
        <v>#DIV/0!</v>
      </c>
      <c r="G158" s="13">
        <f t="shared" si="0"/>
        <v>0.84498834498834496</v>
      </c>
    </row>
    <row r="159" spans="2:7" x14ac:dyDescent="0.3">
      <c r="B159" t="s">
        <v>165</v>
      </c>
      <c r="C159" s="13" t="e">
        <f>C150*G159</f>
        <v>#DIV/0!</v>
      </c>
      <c r="G159" s="13">
        <f t="shared" si="0"/>
        <v>1.0734265734265735</v>
      </c>
    </row>
    <row r="161" spans="2:7" x14ac:dyDescent="0.3">
      <c r="B161" t="s">
        <v>140</v>
      </c>
      <c r="D161" t="e">
        <f>1.94*I106</f>
        <v>#DIV/0!</v>
      </c>
      <c r="E161" t="s">
        <v>95</v>
      </c>
      <c r="F161" t="s">
        <v>139</v>
      </c>
    </row>
    <row r="162" spans="2:7" x14ac:dyDescent="0.3">
      <c r="B162" t="s">
        <v>140</v>
      </c>
      <c r="C162">
        <v>37.012999999999998</v>
      </c>
      <c r="D162" t="s">
        <v>157</v>
      </c>
    </row>
    <row r="163" spans="2:7" x14ac:dyDescent="0.3">
      <c r="B163" t="s">
        <v>155</v>
      </c>
      <c r="C163" t="e">
        <f>D161/C162</f>
        <v>#DIV/0!</v>
      </c>
      <c r="G163" s="13"/>
    </row>
    <row r="164" spans="2:7" x14ac:dyDescent="0.3">
      <c r="B164" t="s">
        <v>156</v>
      </c>
      <c r="C164" s="13" t="e">
        <f>C163*G164</f>
        <v>#DIV/0!</v>
      </c>
      <c r="G164" s="13">
        <f>G151</f>
        <v>0.76456876456876455</v>
      </c>
    </row>
    <row r="165" spans="2:7" x14ac:dyDescent="0.3">
      <c r="B165" t="s">
        <v>158</v>
      </c>
      <c r="C165" s="13" t="e">
        <f>C163*G165</f>
        <v>#DIV/0!</v>
      </c>
      <c r="G165" s="13">
        <f t="shared" ref="G165:G172" si="1">G152</f>
        <v>0.51981351981351975</v>
      </c>
    </row>
    <row r="166" spans="2:7" x14ac:dyDescent="0.3">
      <c r="B166" t="s">
        <v>159</v>
      </c>
      <c r="C166" s="13" t="e">
        <f>C163*G166</f>
        <v>#DIV/0!</v>
      </c>
      <c r="G166" s="13">
        <f t="shared" si="1"/>
        <v>0.25058275058275059</v>
      </c>
    </row>
    <row r="167" spans="2:7" x14ac:dyDescent="0.3">
      <c r="B167" t="s">
        <v>160</v>
      </c>
      <c r="C167" s="13" t="e">
        <f>C163*G167</f>
        <v>#DIV/0!</v>
      </c>
      <c r="G167" s="13">
        <f t="shared" si="1"/>
        <v>2.9137529137529136E-2</v>
      </c>
    </row>
    <row r="168" spans="2:7" x14ac:dyDescent="0.3">
      <c r="B168" t="s">
        <v>161</v>
      </c>
      <c r="C168" s="13" t="e">
        <f>C163*G168</f>
        <v>#DIV/0!</v>
      </c>
      <c r="G168" s="13">
        <f t="shared" si="1"/>
        <v>3.9627039627039631E-2</v>
      </c>
    </row>
    <row r="169" spans="2:7" x14ac:dyDescent="0.3">
      <c r="B169" t="s">
        <v>162</v>
      </c>
      <c r="C169" s="13" t="e">
        <f>C163*G169</f>
        <v>#DIV/0!</v>
      </c>
      <c r="G169" s="13">
        <f t="shared" si="1"/>
        <v>0.40909090909090906</v>
      </c>
    </row>
    <row r="170" spans="2:7" x14ac:dyDescent="0.3">
      <c r="B170" t="s">
        <v>163</v>
      </c>
      <c r="C170" s="13" t="e">
        <f>C163*G170</f>
        <v>#DIV/0!</v>
      </c>
      <c r="G170" s="13">
        <f t="shared" si="1"/>
        <v>0.60023310023310028</v>
      </c>
    </row>
    <row r="171" spans="2:7" x14ac:dyDescent="0.3">
      <c r="B171" t="s">
        <v>164</v>
      </c>
      <c r="C171" s="13" t="e">
        <f>C163*G171</f>
        <v>#DIV/0!</v>
      </c>
      <c r="G171" s="13">
        <f t="shared" si="1"/>
        <v>0.84498834498834496</v>
      </c>
    </row>
    <row r="172" spans="2:7" x14ac:dyDescent="0.3">
      <c r="B172" t="s">
        <v>165</v>
      </c>
      <c r="C172" s="13" t="e">
        <f>C163*G172</f>
        <v>#DIV/0!</v>
      </c>
      <c r="G172" s="13">
        <f t="shared" si="1"/>
        <v>1.0734265734265735</v>
      </c>
    </row>
    <row r="174" spans="2:7" x14ac:dyDescent="0.3">
      <c r="B174" t="s">
        <v>141</v>
      </c>
      <c r="D174" t="e">
        <f>1.94*I107</f>
        <v>#DIV/0!</v>
      </c>
      <c r="E174" t="s">
        <v>95</v>
      </c>
      <c r="F174" t="s">
        <v>139</v>
      </c>
    </row>
    <row r="175" spans="2:7" x14ac:dyDescent="0.3">
      <c r="B175" t="s">
        <v>141</v>
      </c>
      <c r="C175">
        <v>37.012999999999998</v>
      </c>
      <c r="D175" t="s">
        <v>157</v>
      </c>
    </row>
    <row r="176" spans="2:7" x14ac:dyDescent="0.3">
      <c r="B176" t="s">
        <v>155</v>
      </c>
      <c r="C176" t="e">
        <f>D174/C175</f>
        <v>#DIV/0!</v>
      </c>
      <c r="G176" s="13"/>
    </row>
    <row r="177" spans="2:7" x14ac:dyDescent="0.3">
      <c r="B177" t="s">
        <v>156</v>
      </c>
      <c r="C177" s="13" t="e">
        <f>C176*G177</f>
        <v>#DIV/0!</v>
      </c>
      <c r="G177" s="13">
        <f>G164</f>
        <v>0.76456876456876455</v>
      </c>
    </row>
    <row r="178" spans="2:7" x14ac:dyDescent="0.3">
      <c r="B178" t="s">
        <v>158</v>
      </c>
      <c r="C178" s="13" t="e">
        <f>C176*G178</f>
        <v>#DIV/0!</v>
      </c>
      <c r="G178" s="13">
        <f t="shared" ref="G178:G185" si="2">G165</f>
        <v>0.51981351981351975</v>
      </c>
    </row>
    <row r="179" spans="2:7" x14ac:dyDescent="0.3">
      <c r="B179" t="s">
        <v>159</v>
      </c>
      <c r="C179" s="13" t="e">
        <f>C176*G179</f>
        <v>#DIV/0!</v>
      </c>
      <c r="G179" s="13">
        <f t="shared" si="2"/>
        <v>0.25058275058275059</v>
      </c>
    </row>
    <row r="180" spans="2:7" x14ac:dyDescent="0.3">
      <c r="B180" t="s">
        <v>160</v>
      </c>
      <c r="C180" s="13" t="e">
        <f>C176*G180</f>
        <v>#DIV/0!</v>
      </c>
      <c r="G180" s="13">
        <f t="shared" si="2"/>
        <v>2.9137529137529136E-2</v>
      </c>
    </row>
    <row r="181" spans="2:7" x14ac:dyDescent="0.3">
      <c r="B181" t="s">
        <v>161</v>
      </c>
      <c r="C181" s="13" t="e">
        <f>C176*G181</f>
        <v>#DIV/0!</v>
      </c>
      <c r="G181" s="13">
        <f t="shared" si="2"/>
        <v>3.9627039627039631E-2</v>
      </c>
    </row>
    <row r="182" spans="2:7" x14ac:dyDescent="0.3">
      <c r="B182" t="s">
        <v>162</v>
      </c>
      <c r="C182" s="13" t="e">
        <f>C176*G182</f>
        <v>#DIV/0!</v>
      </c>
      <c r="G182" s="13">
        <f t="shared" si="2"/>
        <v>0.40909090909090906</v>
      </c>
    </row>
    <row r="183" spans="2:7" x14ac:dyDescent="0.3">
      <c r="B183" t="s">
        <v>163</v>
      </c>
      <c r="C183" s="13" t="e">
        <f>C176*G183</f>
        <v>#DIV/0!</v>
      </c>
      <c r="G183" s="13">
        <f t="shared" si="2"/>
        <v>0.60023310023310028</v>
      </c>
    </row>
    <row r="184" spans="2:7" x14ac:dyDescent="0.3">
      <c r="B184" t="s">
        <v>164</v>
      </c>
      <c r="C184" s="13" t="e">
        <f>C176*G184</f>
        <v>#DIV/0!</v>
      </c>
      <c r="G184" s="13">
        <f t="shared" si="2"/>
        <v>0.84498834498834496</v>
      </c>
    </row>
    <row r="185" spans="2:7" x14ac:dyDescent="0.3">
      <c r="B185" t="s">
        <v>165</v>
      </c>
      <c r="C185" s="13" t="e">
        <f>C176*G185</f>
        <v>#DIV/0!</v>
      </c>
      <c r="G185" s="13">
        <f t="shared" si="2"/>
        <v>1.0734265734265735</v>
      </c>
    </row>
    <row r="190" spans="2:7" x14ac:dyDescent="0.3">
      <c r="B190" s="18" t="s">
        <v>142</v>
      </c>
      <c r="D190" t="s">
        <v>26</v>
      </c>
    </row>
    <row r="191" spans="2:7" x14ac:dyDescent="0.3">
      <c r="B191" s="7" t="s">
        <v>144</v>
      </c>
      <c r="C191" s="18">
        <v>2.31</v>
      </c>
      <c r="D191" t="s">
        <v>24</v>
      </c>
    </row>
    <row r="193" spans="2:8" x14ac:dyDescent="0.3">
      <c r="B193" t="s">
        <v>122</v>
      </c>
      <c r="D193" t="e">
        <f>C191*I104</f>
        <v>#DIV/0!</v>
      </c>
      <c r="E193" t="s">
        <v>95</v>
      </c>
      <c r="F193" t="s">
        <v>135</v>
      </c>
    </row>
    <row r="194" spans="2:8" x14ac:dyDescent="0.3">
      <c r="B194" t="s">
        <v>145</v>
      </c>
      <c r="C194" s="9">
        <v>1</v>
      </c>
      <c r="G194" t="s">
        <v>123</v>
      </c>
      <c r="H194" s="9">
        <v>5.69</v>
      </c>
    </row>
    <row r="195" spans="2:8" x14ac:dyDescent="0.3">
      <c r="B195" t="s">
        <v>146</v>
      </c>
      <c r="C195" t="s">
        <v>152</v>
      </c>
      <c r="E195" s="13">
        <f>H195/H194</f>
        <v>0.43585237258347975</v>
      </c>
      <c r="F195" t="s">
        <v>153</v>
      </c>
      <c r="G195" t="s">
        <v>124</v>
      </c>
      <c r="H195" s="9">
        <v>2.48</v>
      </c>
    </row>
    <row r="196" spans="2:8" x14ac:dyDescent="0.3">
      <c r="B196" t="s">
        <v>147</v>
      </c>
      <c r="C196" s="13">
        <f>H196/H194</f>
        <v>0.11599297012302284</v>
      </c>
      <c r="D196" t="s">
        <v>133</v>
      </c>
      <c r="G196" t="s">
        <v>125</v>
      </c>
      <c r="H196" s="9">
        <v>0.66</v>
      </c>
    </row>
    <row r="197" spans="2:8" x14ac:dyDescent="0.3">
      <c r="B197" t="s">
        <v>148</v>
      </c>
      <c r="C197" s="13">
        <f>H197/H194</f>
        <v>0.42355008787346221</v>
      </c>
      <c r="D197" t="s">
        <v>133</v>
      </c>
      <c r="G197" t="s">
        <v>126</v>
      </c>
      <c r="H197" s="9">
        <v>2.41</v>
      </c>
    </row>
    <row r="198" spans="2:8" x14ac:dyDescent="0.3">
      <c r="B198" t="s">
        <v>149</v>
      </c>
      <c r="C198" s="13">
        <f>H198/H194</f>
        <v>1.1511423550087871</v>
      </c>
      <c r="D198" t="s">
        <v>133</v>
      </c>
      <c r="G198" t="s">
        <v>127</v>
      </c>
      <c r="H198" s="9">
        <v>6.55</v>
      </c>
    </row>
    <row r="199" spans="2:8" x14ac:dyDescent="0.3">
      <c r="B199" t="s">
        <v>150</v>
      </c>
      <c r="C199" s="13">
        <f>H199/H194</f>
        <v>1.3391915641476273</v>
      </c>
      <c r="D199" t="s">
        <v>133</v>
      </c>
      <c r="G199" t="s">
        <v>128</v>
      </c>
      <c r="H199" s="32">
        <v>7.62</v>
      </c>
    </row>
    <row r="200" spans="2:8" x14ac:dyDescent="0.3">
      <c r="B200" t="s">
        <v>151</v>
      </c>
      <c r="C200" s="13">
        <f>H200/H194</f>
        <v>1.9771528998242529</v>
      </c>
      <c r="D200" t="s">
        <v>133</v>
      </c>
      <c r="G200" t="s">
        <v>129</v>
      </c>
      <c r="H200" s="9">
        <v>11.25</v>
      </c>
    </row>
    <row r="201" spans="2:8" x14ac:dyDescent="0.3">
      <c r="C201" s="13"/>
      <c r="H201" s="9"/>
    </row>
    <row r="203" spans="2:8" x14ac:dyDescent="0.3">
      <c r="B203" t="s">
        <v>122</v>
      </c>
      <c r="C203" s="13">
        <f>C194*H194+E195*H195+C196*H196+C197*H197+C198*H198+C199*H199+C200*H200</f>
        <v>47.855817223198592</v>
      </c>
      <c r="D203" t="s">
        <v>133</v>
      </c>
    </row>
    <row r="204" spans="2:8" x14ac:dyDescent="0.3">
      <c r="B204" t="s">
        <v>145</v>
      </c>
      <c r="C204" s="13" t="e">
        <f>D193/C203</f>
        <v>#DIV/0!</v>
      </c>
      <c r="D204" t="s">
        <v>75</v>
      </c>
    </row>
    <row r="205" spans="2:8" x14ac:dyDescent="0.3">
      <c r="B205" t="s">
        <v>146</v>
      </c>
      <c r="C205" s="13" t="e">
        <f>E195*C204</f>
        <v>#DIV/0!</v>
      </c>
      <c r="D205" t="s">
        <v>75</v>
      </c>
    </row>
    <row r="206" spans="2:8" x14ac:dyDescent="0.3">
      <c r="B206" t="s">
        <v>147</v>
      </c>
      <c r="C206" s="13" t="e">
        <f>C196*C204</f>
        <v>#DIV/0!</v>
      </c>
      <c r="D206" t="s">
        <v>75</v>
      </c>
    </row>
    <row r="207" spans="2:8" x14ac:dyDescent="0.3">
      <c r="B207" t="s">
        <v>148</v>
      </c>
      <c r="C207" s="13" t="e">
        <f>C197*C204</f>
        <v>#DIV/0!</v>
      </c>
      <c r="D207" t="s">
        <v>75</v>
      </c>
    </row>
    <row r="208" spans="2:8" x14ac:dyDescent="0.3">
      <c r="B208" t="s">
        <v>149</v>
      </c>
      <c r="C208" s="13" t="e">
        <f>C198*C204</f>
        <v>#DIV/0!</v>
      </c>
      <c r="D208" t="s">
        <v>75</v>
      </c>
    </row>
    <row r="209" spans="2:7" x14ac:dyDescent="0.3">
      <c r="B209" t="s">
        <v>150</v>
      </c>
      <c r="C209" s="13" t="e">
        <f>C199*C204</f>
        <v>#DIV/0!</v>
      </c>
      <c r="D209" t="s">
        <v>75</v>
      </c>
    </row>
    <row r="210" spans="2:7" x14ac:dyDescent="0.3">
      <c r="B210" t="s">
        <v>151</v>
      </c>
      <c r="C210" s="13" t="e">
        <f>C200*C204</f>
        <v>#DIV/0!</v>
      </c>
      <c r="D210" t="s">
        <v>75</v>
      </c>
    </row>
    <row r="211" spans="2:7" x14ac:dyDescent="0.3">
      <c r="C211" s="13"/>
    </row>
    <row r="212" spans="2:7" x14ac:dyDescent="0.3">
      <c r="B212" s="7" t="s">
        <v>144</v>
      </c>
      <c r="C212" s="18">
        <v>2.31</v>
      </c>
      <c r="D212" t="s">
        <v>24</v>
      </c>
      <c r="E212" t="s">
        <v>98</v>
      </c>
      <c r="F212" s="13" t="e">
        <f>I105</f>
        <v>#DIV/0!</v>
      </c>
    </row>
    <row r="213" spans="2:7" x14ac:dyDescent="0.3">
      <c r="C213" s="13"/>
    </row>
    <row r="214" spans="2:7" x14ac:dyDescent="0.3">
      <c r="C214" s="13"/>
    </row>
    <row r="215" spans="2:7" x14ac:dyDescent="0.3">
      <c r="B215" t="s">
        <v>136</v>
      </c>
      <c r="D215" t="e">
        <f>C212*F212</f>
        <v>#DIV/0!</v>
      </c>
      <c r="E215" t="s">
        <v>95</v>
      </c>
      <c r="F215" t="s">
        <v>137</v>
      </c>
    </row>
    <row r="216" spans="2:7" x14ac:dyDescent="0.3">
      <c r="B216" t="s">
        <v>136</v>
      </c>
      <c r="C216" s="13">
        <f>C203</f>
        <v>47.855817223198592</v>
      </c>
      <c r="D216" t="s">
        <v>153</v>
      </c>
    </row>
    <row r="217" spans="2:7" x14ac:dyDescent="0.3">
      <c r="B217" t="s">
        <v>145</v>
      </c>
      <c r="C217" t="e">
        <f>D215/C216</f>
        <v>#DIV/0!</v>
      </c>
      <c r="G217" s="13"/>
    </row>
    <row r="218" spans="2:7" x14ac:dyDescent="0.3">
      <c r="B218" t="s">
        <v>146</v>
      </c>
      <c r="C218" s="13" t="e">
        <f>C217*G218</f>
        <v>#DIV/0!</v>
      </c>
      <c r="G218" s="13">
        <f>E195</f>
        <v>0.43585237258347975</v>
      </c>
    </row>
    <row r="219" spans="2:7" x14ac:dyDescent="0.3">
      <c r="B219" t="s">
        <v>147</v>
      </c>
      <c r="C219" s="13" t="e">
        <f>C217*G219</f>
        <v>#DIV/0!</v>
      </c>
      <c r="G219" s="13">
        <f>C196</f>
        <v>0.11599297012302284</v>
      </c>
    </row>
    <row r="220" spans="2:7" x14ac:dyDescent="0.3">
      <c r="B220" t="s">
        <v>148</v>
      </c>
      <c r="C220" s="13" t="e">
        <f>C217*G220</f>
        <v>#DIV/0!</v>
      </c>
      <c r="G220" s="13">
        <f>C197</f>
        <v>0.42355008787346221</v>
      </c>
    </row>
    <row r="221" spans="2:7" x14ac:dyDescent="0.3">
      <c r="B221" t="s">
        <v>149</v>
      </c>
      <c r="C221" s="13" t="e">
        <f>C217*G221</f>
        <v>#DIV/0!</v>
      </c>
      <c r="G221" s="13">
        <f t="shared" ref="G221:G223" si="3">C198</f>
        <v>1.1511423550087871</v>
      </c>
    </row>
    <row r="222" spans="2:7" x14ac:dyDescent="0.3">
      <c r="B222" t="s">
        <v>150</v>
      </c>
      <c r="C222" s="13" t="e">
        <f>C217*G222</f>
        <v>#DIV/0!</v>
      </c>
      <c r="G222" s="13">
        <f t="shared" si="3"/>
        <v>1.3391915641476273</v>
      </c>
    </row>
    <row r="223" spans="2:7" x14ac:dyDescent="0.3">
      <c r="B223" t="s">
        <v>151</v>
      </c>
      <c r="C223" s="13" t="e">
        <f>C217*G223</f>
        <v>#DIV/0!</v>
      </c>
      <c r="G223" s="13">
        <f t="shared" si="3"/>
        <v>1.9771528998242529</v>
      </c>
    </row>
    <row r="224" spans="2:7" x14ac:dyDescent="0.3">
      <c r="C224" s="13"/>
      <c r="G224" s="13"/>
    </row>
    <row r="225" spans="2:7" x14ac:dyDescent="0.3">
      <c r="C225" s="13"/>
      <c r="G225" s="13"/>
    </row>
    <row r="226" spans="2:7" x14ac:dyDescent="0.3">
      <c r="B226" s="7" t="s">
        <v>144</v>
      </c>
      <c r="C226" s="18">
        <v>2.31</v>
      </c>
      <c r="D226" t="s">
        <v>24</v>
      </c>
      <c r="E226" t="s">
        <v>99</v>
      </c>
      <c r="F226" s="13" t="e">
        <f>I106</f>
        <v>#DIV/0!</v>
      </c>
      <c r="G226" s="13"/>
    </row>
    <row r="228" spans="2:7" x14ac:dyDescent="0.3">
      <c r="B228" t="s">
        <v>140</v>
      </c>
      <c r="D228" t="e">
        <f>C226*F226</f>
        <v>#DIV/0!</v>
      </c>
      <c r="E228" t="s">
        <v>95</v>
      </c>
      <c r="F228" t="s">
        <v>139</v>
      </c>
    </row>
    <row r="229" spans="2:7" x14ac:dyDescent="0.3">
      <c r="B229" t="s">
        <v>140</v>
      </c>
      <c r="C229">
        <v>37.012999999999998</v>
      </c>
      <c r="D229" t="s">
        <v>153</v>
      </c>
    </row>
    <row r="230" spans="2:7" x14ac:dyDescent="0.3">
      <c r="B230" t="s">
        <v>145</v>
      </c>
      <c r="C230" t="e">
        <f>D228/C229</f>
        <v>#DIV/0!</v>
      </c>
      <c r="G230" s="13"/>
    </row>
    <row r="231" spans="2:7" x14ac:dyDescent="0.3">
      <c r="B231" t="s">
        <v>146</v>
      </c>
      <c r="C231" s="13" t="e">
        <f>C230*G231</f>
        <v>#DIV/0!</v>
      </c>
      <c r="G231" s="13">
        <f>G218</f>
        <v>0.43585237258347975</v>
      </c>
    </row>
    <row r="232" spans="2:7" x14ac:dyDescent="0.3">
      <c r="B232" t="s">
        <v>147</v>
      </c>
      <c r="C232" s="13" t="e">
        <f>C230*G232</f>
        <v>#DIV/0!</v>
      </c>
      <c r="G232" s="13">
        <f t="shared" ref="G232:G236" si="4">G219</f>
        <v>0.11599297012302284</v>
      </c>
    </row>
    <row r="233" spans="2:7" x14ac:dyDescent="0.3">
      <c r="B233" t="s">
        <v>148</v>
      </c>
      <c r="C233" s="13" t="e">
        <f>C230*G233</f>
        <v>#DIV/0!</v>
      </c>
      <c r="G233" s="13">
        <f t="shared" si="4"/>
        <v>0.42355008787346221</v>
      </c>
    </row>
    <row r="234" spans="2:7" x14ac:dyDescent="0.3">
      <c r="B234" t="s">
        <v>149</v>
      </c>
      <c r="C234" s="13" t="e">
        <f>C230*G234</f>
        <v>#DIV/0!</v>
      </c>
      <c r="G234" s="13">
        <f t="shared" si="4"/>
        <v>1.1511423550087871</v>
      </c>
    </row>
    <row r="235" spans="2:7" x14ac:dyDescent="0.3">
      <c r="B235" t="s">
        <v>150</v>
      </c>
      <c r="C235" s="13" t="e">
        <f>C230*G235</f>
        <v>#DIV/0!</v>
      </c>
      <c r="G235" s="13">
        <f t="shared" si="4"/>
        <v>1.3391915641476273</v>
      </c>
    </row>
    <row r="236" spans="2:7" x14ac:dyDescent="0.3">
      <c r="B236" t="s">
        <v>151</v>
      </c>
      <c r="C236" s="13" t="e">
        <f>C230*G236</f>
        <v>#DIV/0!</v>
      </c>
      <c r="G236" s="13">
        <f t="shared" si="4"/>
        <v>1.9771528998242529</v>
      </c>
    </row>
    <row r="237" spans="2:7" x14ac:dyDescent="0.3">
      <c r="C237" s="13"/>
      <c r="G237" s="13"/>
    </row>
    <row r="238" spans="2:7" x14ac:dyDescent="0.3">
      <c r="B238" s="7" t="s">
        <v>144</v>
      </c>
      <c r="C238" s="18">
        <v>2.31</v>
      </c>
      <c r="D238" t="s">
        <v>24</v>
      </c>
      <c r="E238" t="s">
        <v>99</v>
      </c>
      <c r="F238" s="13" t="e">
        <f>I107</f>
        <v>#DIV/0!</v>
      </c>
      <c r="G238" s="13"/>
    </row>
    <row r="240" spans="2:7" x14ac:dyDescent="0.3">
      <c r="B240" t="s">
        <v>141</v>
      </c>
      <c r="D240" t="e">
        <f>C238*F238</f>
        <v>#DIV/0!</v>
      </c>
      <c r="E240" t="s">
        <v>95</v>
      </c>
      <c r="F240" t="s">
        <v>154</v>
      </c>
    </row>
    <row r="241" spans="2:9" x14ac:dyDescent="0.3">
      <c r="B241" t="s">
        <v>141</v>
      </c>
      <c r="C241">
        <v>37.012999999999998</v>
      </c>
      <c r="D241" t="s">
        <v>153</v>
      </c>
    </row>
    <row r="242" spans="2:9" x14ac:dyDescent="0.3">
      <c r="B242" t="s">
        <v>145</v>
      </c>
      <c r="C242" t="e">
        <f>D240/C241</f>
        <v>#DIV/0!</v>
      </c>
      <c r="G242" s="13"/>
    </row>
    <row r="243" spans="2:9" x14ac:dyDescent="0.3">
      <c r="B243" t="s">
        <v>146</v>
      </c>
      <c r="C243" s="13" t="e">
        <f>C242*G243</f>
        <v>#DIV/0!</v>
      </c>
      <c r="G243" s="13">
        <f t="shared" ref="G243:G248" si="5">G231</f>
        <v>0.43585237258347975</v>
      </c>
    </row>
    <row r="244" spans="2:9" x14ac:dyDescent="0.3">
      <c r="B244" t="s">
        <v>147</v>
      </c>
      <c r="C244" s="13" t="e">
        <f>C242*G244</f>
        <v>#DIV/0!</v>
      </c>
      <c r="G244" s="13">
        <f t="shared" si="5"/>
        <v>0.11599297012302284</v>
      </c>
    </row>
    <row r="245" spans="2:9" x14ac:dyDescent="0.3">
      <c r="B245" t="s">
        <v>148</v>
      </c>
      <c r="C245" s="13" t="e">
        <f>C242*G245</f>
        <v>#DIV/0!</v>
      </c>
      <c r="G245" s="13">
        <f t="shared" si="5"/>
        <v>0.42355008787346221</v>
      </c>
    </row>
    <row r="246" spans="2:9" x14ac:dyDescent="0.3">
      <c r="B246" t="s">
        <v>149</v>
      </c>
      <c r="C246" s="13" t="e">
        <f>C242*G246</f>
        <v>#DIV/0!</v>
      </c>
      <c r="G246" s="13">
        <f t="shared" si="5"/>
        <v>1.1511423550087871</v>
      </c>
    </row>
    <row r="247" spans="2:9" x14ac:dyDescent="0.3">
      <c r="B247" t="s">
        <v>150</v>
      </c>
      <c r="C247" s="13" t="e">
        <f>C242*G247</f>
        <v>#DIV/0!</v>
      </c>
      <c r="G247" s="13">
        <f t="shared" si="5"/>
        <v>1.3391915641476273</v>
      </c>
    </row>
    <row r="248" spans="2:9" x14ac:dyDescent="0.3">
      <c r="B248" t="s">
        <v>151</v>
      </c>
      <c r="C248" s="13" t="e">
        <f>C242*G248</f>
        <v>#DIV/0!</v>
      </c>
      <c r="G248" s="13">
        <f t="shared" si="5"/>
        <v>1.9771528998242529</v>
      </c>
    </row>
    <row r="249" spans="2:9" x14ac:dyDescent="0.3">
      <c r="C249" s="13"/>
      <c r="G249" s="13"/>
    </row>
    <row r="250" spans="2:9" x14ac:dyDescent="0.3">
      <c r="B250" s="23" t="s">
        <v>166</v>
      </c>
      <c r="C250" s="13"/>
      <c r="G250" s="13"/>
    </row>
    <row r="252" spans="2:9" x14ac:dyDescent="0.3">
      <c r="C252" t="s">
        <v>102</v>
      </c>
      <c r="G252" t="s">
        <v>119</v>
      </c>
      <c r="I252" t="s">
        <v>120</v>
      </c>
    </row>
    <row r="253" spans="2:9" x14ac:dyDescent="0.3">
      <c r="C253" t="s">
        <v>103</v>
      </c>
    </row>
    <row r="254" spans="2:9" x14ac:dyDescent="0.3">
      <c r="B254" t="s">
        <v>113</v>
      </c>
      <c r="C254" t="s">
        <v>104</v>
      </c>
      <c r="D254">
        <f>D112</f>
        <v>0</v>
      </c>
      <c r="G254" t="s">
        <v>114</v>
      </c>
      <c r="H254" s="11">
        <f>H112</f>
        <v>0</v>
      </c>
      <c r="I254" t="s">
        <v>75</v>
      </c>
    </row>
    <row r="255" spans="2:9" x14ac:dyDescent="0.3">
      <c r="B255" t="s">
        <v>112</v>
      </c>
      <c r="C255" t="s">
        <v>105</v>
      </c>
      <c r="D255" s="33" t="e">
        <f t="shared" ref="D255:D258" si="6">D113</f>
        <v>#DIV/0!</v>
      </c>
      <c r="E255" t="s">
        <v>95</v>
      </c>
      <c r="G255" t="s">
        <v>115</v>
      </c>
      <c r="H255" s="11" t="e">
        <f t="shared" ref="H255:H258" si="7">H113</f>
        <v>#DIV/0!</v>
      </c>
      <c r="I255" t="s">
        <v>75</v>
      </c>
    </row>
    <row r="256" spans="2:9" x14ac:dyDescent="0.3">
      <c r="B256" t="s">
        <v>111</v>
      </c>
      <c r="C256" t="s">
        <v>106</v>
      </c>
      <c r="D256" s="33" t="e">
        <f t="shared" si="6"/>
        <v>#DIV/0!</v>
      </c>
      <c r="E256" t="s">
        <v>95</v>
      </c>
      <c r="G256" t="s">
        <v>116</v>
      </c>
      <c r="H256" s="11" t="e">
        <f t="shared" si="7"/>
        <v>#DIV/0!</v>
      </c>
      <c r="I256" t="s">
        <v>75</v>
      </c>
    </row>
    <row r="257" spans="1:10" x14ac:dyDescent="0.3">
      <c r="B257" t="s">
        <v>110</v>
      </c>
      <c r="C257" t="s">
        <v>107</v>
      </c>
      <c r="D257" s="33" t="e">
        <f t="shared" si="6"/>
        <v>#DIV/0!</v>
      </c>
      <c r="E257" t="s">
        <v>95</v>
      </c>
      <c r="G257" t="s">
        <v>117</v>
      </c>
      <c r="H257" s="11" t="e">
        <f t="shared" si="7"/>
        <v>#DIV/0!</v>
      </c>
      <c r="I257" t="s">
        <v>75</v>
      </c>
    </row>
    <row r="258" spans="1:10" x14ac:dyDescent="0.3">
      <c r="B258" t="s">
        <v>109</v>
      </c>
      <c r="C258" t="s">
        <v>108</v>
      </c>
      <c r="D258" s="33" t="e">
        <f t="shared" si="6"/>
        <v>#DIV/0!</v>
      </c>
      <c r="E258" t="s">
        <v>95</v>
      </c>
      <c r="G258" t="s">
        <v>118</v>
      </c>
      <c r="H258" s="11" t="e">
        <f t="shared" si="7"/>
        <v>#DIV/0!</v>
      </c>
      <c r="I258" t="s">
        <v>75</v>
      </c>
    </row>
    <row r="259" spans="1:10" x14ac:dyDescent="0.3">
      <c r="D259" s="33"/>
      <c r="H259" s="11"/>
    </row>
    <row r="260" spans="1:10" x14ac:dyDescent="0.3">
      <c r="C260" s="23" t="s">
        <v>25</v>
      </c>
      <c r="D260" s="33"/>
      <c r="H260" s="11"/>
    </row>
    <row r="261" spans="1:10" ht="18" x14ac:dyDescent="0.4">
      <c r="A261" s="34" t="s">
        <v>169</v>
      </c>
      <c r="D261" s="33"/>
      <c r="F261" s="34" t="s">
        <v>170</v>
      </c>
      <c r="H261" s="11"/>
    </row>
    <row r="262" spans="1:10" x14ac:dyDescent="0.3">
      <c r="B262" t="s">
        <v>172</v>
      </c>
    </row>
    <row r="263" spans="1:10" ht="15" x14ac:dyDescent="0.3">
      <c r="B263" s="4" t="s">
        <v>2</v>
      </c>
      <c r="C263" s="4" t="s">
        <v>3</v>
      </c>
      <c r="D263" s="4" t="s">
        <v>4</v>
      </c>
      <c r="E263" s="4" t="s">
        <v>6</v>
      </c>
      <c r="F263" s="8" t="s">
        <v>167</v>
      </c>
      <c r="G263" s="8" t="s">
        <v>173</v>
      </c>
      <c r="H263" s="8" t="s">
        <v>168</v>
      </c>
      <c r="I263" s="8" t="s">
        <v>174</v>
      </c>
      <c r="J263" s="8" t="s">
        <v>171</v>
      </c>
    </row>
    <row r="264" spans="1:10" x14ac:dyDescent="0.3">
      <c r="B264" s="4" t="s">
        <v>9</v>
      </c>
      <c r="C264" s="4">
        <v>0.25</v>
      </c>
      <c r="D264" s="5">
        <v>5.9</v>
      </c>
      <c r="E264" s="6">
        <f>C264*D264*D264/6</f>
        <v>1.4504166666666667</v>
      </c>
      <c r="F264" s="5">
        <f>E264/E277</f>
        <v>0.17551006825783697</v>
      </c>
      <c r="G264" s="37">
        <v>10255</v>
      </c>
      <c r="H264" s="37">
        <f>F264*G264</f>
        <v>1799.8557499841181</v>
      </c>
      <c r="I264" s="36">
        <v>1179</v>
      </c>
      <c r="J264" s="37">
        <f>I264*F264</f>
        <v>206.92637047598978</v>
      </c>
    </row>
    <row r="265" spans="1:10" x14ac:dyDescent="0.3">
      <c r="B265" s="4" t="s">
        <v>10</v>
      </c>
      <c r="C265" s="4">
        <v>0.25</v>
      </c>
      <c r="D265" s="5">
        <v>3.14</v>
      </c>
      <c r="E265" s="6">
        <f t="shared" ref="E265:E274" si="8">C265*D265*D265/6</f>
        <v>0.41081666666666666</v>
      </c>
      <c r="F265" s="5">
        <f>E265/E277</f>
        <v>4.9711550387675073E-2</v>
      </c>
      <c r="G265" s="37">
        <f>G264</f>
        <v>10255</v>
      </c>
      <c r="H265" s="37">
        <f t="shared" ref="H265:H276" si="9">F265*G265</f>
        <v>509.79194922560788</v>
      </c>
      <c r="I265" s="36">
        <f>I264</f>
        <v>1179</v>
      </c>
      <c r="J265" s="37">
        <f t="shared" ref="J265:J276" si="10">I265*F265</f>
        <v>58.609917907068912</v>
      </c>
    </row>
    <row r="266" spans="1:10" x14ac:dyDescent="0.3">
      <c r="B266" s="4" t="s">
        <v>11</v>
      </c>
      <c r="C266" s="4">
        <v>0.25</v>
      </c>
      <c r="D266" s="5">
        <v>3.21</v>
      </c>
      <c r="E266" s="6">
        <f t="shared" si="8"/>
        <v>0.42933749999999998</v>
      </c>
      <c r="F266" s="5">
        <f>E266/E277</f>
        <v>5.1952694465256466E-2</v>
      </c>
      <c r="G266" s="37">
        <f t="shared" ref="G266:G276" si="11">G265</f>
        <v>10255</v>
      </c>
      <c r="H266" s="37">
        <f t="shared" si="9"/>
        <v>532.77488174120504</v>
      </c>
      <c r="I266" s="36">
        <f t="shared" ref="I266:I276" si="12">I265</f>
        <v>1179</v>
      </c>
      <c r="J266" s="37">
        <f t="shared" si="10"/>
        <v>61.252226774537377</v>
      </c>
    </row>
    <row r="267" spans="1:10" x14ac:dyDescent="0.3">
      <c r="B267" s="4" t="s">
        <v>12</v>
      </c>
      <c r="C267" s="4">
        <v>0.25</v>
      </c>
      <c r="D267" s="5">
        <v>3.61</v>
      </c>
      <c r="E267" s="6">
        <f t="shared" si="8"/>
        <v>0.54300416666666662</v>
      </c>
      <c r="F267" s="5">
        <f>E267/E277</f>
        <v>6.5707117510570429E-2</v>
      </c>
      <c r="G267" s="37">
        <f t="shared" si="11"/>
        <v>10255</v>
      </c>
      <c r="H267" s="37">
        <f t="shared" si="9"/>
        <v>673.82649007089969</v>
      </c>
      <c r="I267" s="36">
        <f t="shared" si="12"/>
        <v>1179</v>
      </c>
      <c r="J267" s="37">
        <f t="shared" si="10"/>
        <v>77.468691544962539</v>
      </c>
    </row>
    <row r="268" spans="1:10" x14ac:dyDescent="0.3">
      <c r="B268" s="4" t="s">
        <v>13</v>
      </c>
      <c r="C268" s="4">
        <v>0.25</v>
      </c>
      <c r="D268" s="5">
        <v>4.7</v>
      </c>
      <c r="E268" s="6">
        <f t="shared" si="8"/>
        <v>0.92041666666666677</v>
      </c>
      <c r="F268" s="5">
        <f>E268/E277</f>
        <v>0.1113765414483085</v>
      </c>
      <c r="G268" s="37">
        <f t="shared" si="11"/>
        <v>10255</v>
      </c>
      <c r="H268" s="37">
        <f t="shared" si="9"/>
        <v>1142.1664325524036</v>
      </c>
      <c r="I268" s="36">
        <f t="shared" si="12"/>
        <v>1179</v>
      </c>
      <c r="J268" s="37">
        <f t="shared" si="10"/>
        <v>131.31294236755571</v>
      </c>
    </row>
    <row r="269" spans="1:10" x14ac:dyDescent="0.3">
      <c r="B269" s="4" t="s">
        <v>14</v>
      </c>
      <c r="C269" s="4">
        <v>0.25</v>
      </c>
      <c r="D269" s="5">
        <v>3.21</v>
      </c>
      <c r="E269" s="6">
        <f t="shared" si="8"/>
        <v>0.42933749999999998</v>
      </c>
      <c r="F269" s="5">
        <f>E269/E277</f>
        <v>5.1952694465256466E-2</v>
      </c>
      <c r="G269" s="37">
        <f t="shared" si="11"/>
        <v>10255</v>
      </c>
      <c r="H269" s="37">
        <f t="shared" si="9"/>
        <v>532.77488174120504</v>
      </c>
      <c r="I269" s="36">
        <f t="shared" si="12"/>
        <v>1179</v>
      </c>
      <c r="J269" s="37">
        <f t="shared" si="10"/>
        <v>61.252226774537377</v>
      </c>
    </row>
    <row r="270" spans="1:10" x14ac:dyDescent="0.3">
      <c r="B270" s="4" t="s">
        <v>18</v>
      </c>
      <c r="C270" s="4">
        <v>0.25</v>
      </c>
      <c r="D270" s="5">
        <v>3.14</v>
      </c>
      <c r="E270" s="6">
        <f t="shared" si="8"/>
        <v>0.41081666666666666</v>
      </c>
      <c r="F270" s="5">
        <f>E270/E277</f>
        <v>4.9711550387675073E-2</v>
      </c>
      <c r="G270" s="37">
        <f t="shared" si="11"/>
        <v>10255</v>
      </c>
      <c r="H270" s="37">
        <f t="shared" si="9"/>
        <v>509.79194922560788</v>
      </c>
      <c r="I270" s="36">
        <f t="shared" si="12"/>
        <v>1179</v>
      </c>
      <c r="J270" s="37">
        <f t="shared" si="10"/>
        <v>58.609917907068912</v>
      </c>
    </row>
    <row r="271" spans="1:10" x14ac:dyDescent="0.3">
      <c r="B271" s="4" t="s">
        <v>19</v>
      </c>
      <c r="C271" s="4">
        <v>0.25</v>
      </c>
      <c r="D271" s="5">
        <v>4.1399999999999997</v>
      </c>
      <c r="E271" s="6">
        <f t="shared" si="8"/>
        <v>0.71414999999999995</v>
      </c>
      <c r="F271" s="5">
        <f>E271/E277</f>
        <v>8.6416902209480673E-2</v>
      </c>
      <c r="G271" s="37">
        <f t="shared" si="11"/>
        <v>10255</v>
      </c>
      <c r="H271" s="37">
        <f t="shared" si="9"/>
        <v>886.20533215822434</v>
      </c>
      <c r="I271" s="36">
        <f t="shared" si="12"/>
        <v>1179</v>
      </c>
      <c r="J271" s="37">
        <f t="shared" si="10"/>
        <v>101.88552770497772</v>
      </c>
    </row>
    <row r="272" spans="1:10" x14ac:dyDescent="0.3">
      <c r="B272" s="4" t="s">
        <v>15</v>
      </c>
      <c r="C272" s="4">
        <v>0.25</v>
      </c>
      <c r="D272" s="5">
        <v>3.21</v>
      </c>
      <c r="E272" s="6">
        <f t="shared" si="8"/>
        <v>0.42933749999999998</v>
      </c>
      <c r="F272" s="5">
        <f>E272/E277</f>
        <v>5.1952694465256466E-2</v>
      </c>
      <c r="G272" s="37">
        <f t="shared" si="11"/>
        <v>10255</v>
      </c>
      <c r="H272" s="37">
        <f t="shared" si="9"/>
        <v>532.77488174120504</v>
      </c>
      <c r="I272" s="36">
        <f t="shared" si="12"/>
        <v>1179</v>
      </c>
      <c r="J272" s="37">
        <f t="shared" si="10"/>
        <v>61.252226774537377</v>
      </c>
    </row>
    <row r="273" spans="2:10" x14ac:dyDescent="0.3">
      <c r="B273" s="4" t="s">
        <v>20</v>
      </c>
      <c r="C273" s="4">
        <v>0.25</v>
      </c>
      <c r="D273" s="5">
        <v>4.1399999999999997</v>
      </c>
      <c r="E273" s="6">
        <f t="shared" si="8"/>
        <v>0.71414999999999995</v>
      </c>
      <c r="F273" s="5">
        <f>E273/E277</f>
        <v>8.6416902209480673E-2</v>
      </c>
      <c r="G273" s="37">
        <f t="shared" si="11"/>
        <v>10255</v>
      </c>
      <c r="H273" s="37">
        <f t="shared" si="9"/>
        <v>886.20533215822434</v>
      </c>
      <c r="I273" s="36">
        <f t="shared" si="12"/>
        <v>1179</v>
      </c>
      <c r="J273" s="37">
        <f t="shared" si="10"/>
        <v>101.88552770497772</v>
      </c>
    </row>
    <row r="274" spans="2:10" x14ac:dyDescent="0.3">
      <c r="B274" s="4" t="s">
        <v>21</v>
      </c>
      <c r="C274" s="4">
        <v>0.25</v>
      </c>
      <c r="D274" s="5">
        <v>3.63</v>
      </c>
      <c r="E274" s="6">
        <f t="shared" si="8"/>
        <v>0.54903749999999996</v>
      </c>
      <c r="F274" s="5">
        <f>E274/E277</f>
        <v>6.6437190991861295E-2</v>
      </c>
      <c r="G274" s="37">
        <f t="shared" si="11"/>
        <v>10255</v>
      </c>
      <c r="H274" s="37">
        <f t="shared" si="9"/>
        <v>681.31339362153756</v>
      </c>
      <c r="I274" s="36">
        <f t="shared" si="12"/>
        <v>1179</v>
      </c>
      <c r="J274" s="37">
        <f t="shared" si="10"/>
        <v>78.329448179404466</v>
      </c>
    </row>
    <row r="275" spans="2:10" x14ac:dyDescent="0.3">
      <c r="B275" s="4" t="s">
        <v>16</v>
      </c>
      <c r="C275" s="4">
        <v>0.25</v>
      </c>
      <c r="D275" s="5">
        <v>3.13</v>
      </c>
      <c r="E275" s="6">
        <f>C275*D273*D273/6</f>
        <v>0.71414999999999995</v>
      </c>
      <c r="F275" s="5">
        <f>E275/E277</f>
        <v>8.6416902209480673E-2</v>
      </c>
      <c r="G275" s="37">
        <f t="shared" si="11"/>
        <v>10255</v>
      </c>
      <c r="H275" s="37">
        <f t="shared" si="9"/>
        <v>886.20533215822434</v>
      </c>
      <c r="I275" s="36">
        <f t="shared" si="12"/>
        <v>1179</v>
      </c>
      <c r="J275" s="37">
        <f t="shared" si="10"/>
        <v>101.88552770497772</v>
      </c>
    </row>
    <row r="276" spans="2:10" x14ac:dyDescent="0.3">
      <c r="B276" s="4" t="s">
        <v>17</v>
      </c>
      <c r="C276" s="4">
        <v>0.25</v>
      </c>
      <c r="D276" s="5">
        <v>5.89</v>
      </c>
      <c r="E276" s="6">
        <f>C276*D274*D274/6</f>
        <v>0.54903749999999996</v>
      </c>
      <c r="F276" s="5">
        <f>E276/E277</f>
        <v>6.6437190991861295E-2</v>
      </c>
      <c r="G276" s="37">
        <f t="shared" si="11"/>
        <v>10255</v>
      </c>
      <c r="H276" s="37">
        <f t="shared" si="9"/>
        <v>681.31339362153756</v>
      </c>
      <c r="I276" s="36">
        <f t="shared" si="12"/>
        <v>1179</v>
      </c>
      <c r="J276" s="37">
        <f t="shared" si="10"/>
        <v>78.329448179404466</v>
      </c>
    </row>
    <row r="277" spans="2:10" x14ac:dyDescent="0.3">
      <c r="E277" s="30">
        <f>SUM(E264:E276)</f>
        <v>8.264008333333333</v>
      </c>
      <c r="H277" s="11">
        <f>SUM(H264:H276)</f>
        <v>10255</v>
      </c>
      <c r="J277" s="11">
        <f>SUM(J264:J276)</f>
        <v>1179</v>
      </c>
    </row>
    <row r="278" spans="2:10" x14ac:dyDescent="0.3">
      <c r="E278" s="30"/>
      <c r="H278" s="11"/>
      <c r="J278" s="11"/>
    </row>
    <row r="279" spans="2:10" x14ac:dyDescent="0.3">
      <c r="E279" s="30"/>
      <c r="H279" s="11"/>
      <c r="J279" s="11"/>
    </row>
    <row r="280" spans="2:10" x14ac:dyDescent="0.3">
      <c r="E280" s="30"/>
      <c r="H280" s="11"/>
      <c r="J280" s="11"/>
    </row>
    <row r="281" spans="2:10" x14ac:dyDescent="0.3">
      <c r="E281" s="30"/>
      <c r="H281" s="11"/>
      <c r="J281" s="11"/>
    </row>
    <row r="282" spans="2:10" x14ac:dyDescent="0.3">
      <c r="E282" s="30"/>
      <c r="H282" s="11"/>
      <c r="J282" s="11"/>
    </row>
    <row r="283" spans="2:10" x14ac:dyDescent="0.3">
      <c r="E283" s="30"/>
      <c r="H283" s="11"/>
      <c r="J283" s="11"/>
    </row>
    <row r="284" spans="2:10" x14ac:dyDescent="0.3">
      <c r="E284" s="30"/>
      <c r="H284" s="11"/>
      <c r="J284" s="11"/>
    </row>
    <row r="285" spans="2:10" x14ac:dyDescent="0.3">
      <c r="E285" s="30"/>
      <c r="H285" s="11"/>
      <c r="J285" s="11"/>
    </row>
    <row r="286" spans="2:10" x14ac:dyDescent="0.3">
      <c r="E286" s="30"/>
      <c r="H286" s="11"/>
      <c r="J286" s="11"/>
    </row>
    <row r="287" spans="2:10" x14ac:dyDescent="0.3">
      <c r="E287" s="30"/>
      <c r="H287" s="11"/>
      <c r="J287" s="11"/>
    </row>
    <row r="288" spans="2:10" x14ac:dyDescent="0.3">
      <c r="E288" s="30"/>
      <c r="H288" s="11"/>
      <c r="J288" s="11"/>
    </row>
    <row r="289" spans="2:10" x14ac:dyDescent="0.3">
      <c r="E289" s="30"/>
      <c r="H289" s="11"/>
      <c r="J289" s="11"/>
    </row>
    <row r="290" spans="2:10" x14ac:dyDescent="0.3">
      <c r="E290" s="30"/>
      <c r="H290" s="11"/>
      <c r="J290" s="11"/>
    </row>
    <row r="291" spans="2:10" x14ac:dyDescent="0.3">
      <c r="B291" t="s">
        <v>175</v>
      </c>
    </row>
    <row r="292" spans="2:10" ht="15" x14ac:dyDescent="0.3">
      <c r="B292" s="4" t="s">
        <v>2</v>
      </c>
      <c r="C292" s="4" t="s">
        <v>3</v>
      </c>
      <c r="D292" s="4" t="s">
        <v>4</v>
      </c>
      <c r="E292" s="4" t="s">
        <v>6</v>
      </c>
      <c r="F292" s="8" t="s">
        <v>167</v>
      </c>
      <c r="G292" s="8" t="s">
        <v>179</v>
      </c>
      <c r="H292" s="8" t="s">
        <v>168</v>
      </c>
      <c r="I292" s="8" t="s">
        <v>180</v>
      </c>
      <c r="J292" s="8" t="s">
        <v>171</v>
      </c>
    </row>
    <row r="293" spans="2:10" x14ac:dyDescent="0.3">
      <c r="B293" s="4" t="s">
        <v>9</v>
      </c>
      <c r="C293" s="4">
        <v>0.25</v>
      </c>
      <c r="D293" s="5">
        <v>5.9</v>
      </c>
      <c r="E293" s="6">
        <f>C293*D293*D293/6</f>
        <v>1.4504166666666667</v>
      </c>
      <c r="F293" s="5">
        <f>E293/E306</f>
        <v>0.17551006825783697</v>
      </c>
      <c r="G293" s="37">
        <v>6837</v>
      </c>
      <c r="H293" s="37">
        <f>F293*G293</f>
        <v>1199.9623366788314</v>
      </c>
      <c r="I293" s="37">
        <v>1061</v>
      </c>
      <c r="J293" s="37">
        <f>I293*F293</f>
        <v>186.21618242156501</v>
      </c>
    </row>
    <row r="294" spans="2:10" x14ac:dyDescent="0.3">
      <c r="B294" s="4" t="s">
        <v>10</v>
      </c>
      <c r="C294" s="4">
        <v>0.25</v>
      </c>
      <c r="D294" s="5">
        <v>3.14</v>
      </c>
      <c r="E294" s="6">
        <f t="shared" ref="E294:E303" si="13">C294*D294*D294/6</f>
        <v>0.41081666666666666</v>
      </c>
      <c r="F294" s="5">
        <f>E294/E306</f>
        <v>4.9711550387675073E-2</v>
      </c>
      <c r="G294" s="37">
        <f>G293</f>
        <v>6837</v>
      </c>
      <c r="H294" s="37">
        <f t="shared" ref="H294:H305" si="14">F294*G294</f>
        <v>339.87787000053447</v>
      </c>
      <c r="I294" s="37">
        <f>I293</f>
        <v>1061</v>
      </c>
      <c r="J294" s="37">
        <f t="shared" ref="J294:J305" si="15">I294*F294</f>
        <v>52.743954961323254</v>
      </c>
    </row>
    <row r="295" spans="2:10" x14ac:dyDescent="0.3">
      <c r="B295" s="4" t="s">
        <v>11</v>
      </c>
      <c r="C295" s="4">
        <v>0.25</v>
      </c>
      <c r="D295" s="5">
        <v>3.21</v>
      </c>
      <c r="E295" s="6">
        <f t="shared" si="13"/>
        <v>0.42933749999999998</v>
      </c>
      <c r="F295" s="5">
        <f>E295/E306</f>
        <v>5.1952694465256466E-2</v>
      </c>
      <c r="G295" s="37">
        <f t="shared" ref="G295:G305" si="16">G294</f>
        <v>6837</v>
      </c>
      <c r="H295" s="37">
        <f t="shared" si="14"/>
        <v>355.20057205895847</v>
      </c>
      <c r="I295" s="37">
        <f t="shared" ref="I295:I305" si="17">I294</f>
        <v>1061</v>
      </c>
      <c r="J295" s="37">
        <f t="shared" si="15"/>
        <v>55.121808827637111</v>
      </c>
    </row>
    <row r="296" spans="2:10" x14ac:dyDescent="0.3">
      <c r="B296" s="4" t="s">
        <v>12</v>
      </c>
      <c r="C296" s="4">
        <v>0.25</v>
      </c>
      <c r="D296" s="5">
        <v>3.61</v>
      </c>
      <c r="E296" s="6">
        <f t="shared" si="13"/>
        <v>0.54300416666666662</v>
      </c>
      <c r="F296" s="5">
        <f>E296/E306</f>
        <v>6.5707117510570429E-2</v>
      </c>
      <c r="G296" s="37">
        <f t="shared" si="16"/>
        <v>6837</v>
      </c>
      <c r="H296" s="37">
        <f t="shared" si="14"/>
        <v>449.23956241977004</v>
      </c>
      <c r="I296" s="37">
        <f t="shared" si="17"/>
        <v>1061</v>
      </c>
      <c r="J296" s="37">
        <f t="shared" si="15"/>
        <v>69.715251678715219</v>
      </c>
    </row>
    <row r="297" spans="2:10" x14ac:dyDescent="0.3">
      <c r="B297" s="4" t="s">
        <v>13</v>
      </c>
      <c r="C297" s="4">
        <v>0.25</v>
      </c>
      <c r="D297" s="5">
        <v>4.7</v>
      </c>
      <c r="E297" s="6">
        <f t="shared" si="13"/>
        <v>0.92041666666666677</v>
      </c>
      <c r="F297" s="5">
        <f>E297/E306</f>
        <v>0.1113765414483085</v>
      </c>
      <c r="G297" s="37">
        <f t="shared" si="16"/>
        <v>6837</v>
      </c>
      <c r="H297" s="37">
        <f t="shared" si="14"/>
        <v>761.48141388208523</v>
      </c>
      <c r="I297" s="37">
        <f t="shared" si="17"/>
        <v>1061</v>
      </c>
      <c r="J297" s="37">
        <f t="shared" si="15"/>
        <v>118.17051047665531</v>
      </c>
    </row>
    <row r="298" spans="2:10" x14ac:dyDescent="0.3">
      <c r="B298" s="4" t="s">
        <v>14</v>
      </c>
      <c r="C298" s="4">
        <v>0.25</v>
      </c>
      <c r="D298" s="5">
        <v>3.21</v>
      </c>
      <c r="E298" s="6">
        <f t="shared" si="13"/>
        <v>0.42933749999999998</v>
      </c>
      <c r="F298" s="5">
        <f>E298/E306</f>
        <v>5.1952694465256466E-2</v>
      </c>
      <c r="G298" s="37">
        <f t="shared" si="16"/>
        <v>6837</v>
      </c>
      <c r="H298" s="37">
        <f t="shared" si="14"/>
        <v>355.20057205895847</v>
      </c>
      <c r="I298" s="37">
        <f t="shared" si="17"/>
        <v>1061</v>
      </c>
      <c r="J298" s="37">
        <f t="shared" si="15"/>
        <v>55.121808827637111</v>
      </c>
    </row>
    <row r="299" spans="2:10" x14ac:dyDescent="0.3">
      <c r="B299" s="4" t="s">
        <v>18</v>
      </c>
      <c r="C299" s="4">
        <v>0.25</v>
      </c>
      <c r="D299" s="5">
        <v>3.14</v>
      </c>
      <c r="E299" s="6">
        <f t="shared" si="13"/>
        <v>0.41081666666666666</v>
      </c>
      <c r="F299" s="5">
        <f>E299/E306</f>
        <v>4.9711550387675073E-2</v>
      </c>
      <c r="G299" s="37">
        <f t="shared" si="16"/>
        <v>6837</v>
      </c>
      <c r="H299" s="37">
        <f t="shared" si="14"/>
        <v>339.87787000053447</v>
      </c>
      <c r="I299" s="37">
        <f t="shared" si="17"/>
        <v>1061</v>
      </c>
      <c r="J299" s="37">
        <f t="shared" si="15"/>
        <v>52.743954961323254</v>
      </c>
    </row>
    <row r="300" spans="2:10" x14ac:dyDescent="0.3">
      <c r="B300" s="4" t="s">
        <v>19</v>
      </c>
      <c r="C300" s="4">
        <v>0.25</v>
      </c>
      <c r="D300" s="5">
        <v>4.1399999999999997</v>
      </c>
      <c r="E300" s="6">
        <f t="shared" si="13"/>
        <v>0.71414999999999995</v>
      </c>
      <c r="F300" s="5">
        <f>E300/E306</f>
        <v>8.6416902209480673E-2</v>
      </c>
      <c r="G300" s="37">
        <f t="shared" si="16"/>
        <v>6837</v>
      </c>
      <c r="H300" s="37">
        <f t="shared" si="14"/>
        <v>590.83236040621932</v>
      </c>
      <c r="I300" s="37">
        <f t="shared" si="17"/>
        <v>1061</v>
      </c>
      <c r="J300" s="37">
        <f t="shared" si="15"/>
        <v>91.688333244258999</v>
      </c>
    </row>
    <row r="301" spans="2:10" x14ac:dyDescent="0.3">
      <c r="B301" s="4" t="s">
        <v>15</v>
      </c>
      <c r="C301" s="4">
        <v>0.25</v>
      </c>
      <c r="D301" s="5">
        <v>3.21</v>
      </c>
      <c r="E301" s="6">
        <f t="shared" si="13"/>
        <v>0.42933749999999998</v>
      </c>
      <c r="F301" s="5">
        <f>E301/E306</f>
        <v>5.1952694465256466E-2</v>
      </c>
      <c r="G301" s="37">
        <f t="shared" si="16"/>
        <v>6837</v>
      </c>
      <c r="H301" s="37">
        <f t="shared" si="14"/>
        <v>355.20057205895847</v>
      </c>
      <c r="I301" s="37">
        <f t="shared" si="17"/>
        <v>1061</v>
      </c>
      <c r="J301" s="37">
        <f t="shared" si="15"/>
        <v>55.121808827637111</v>
      </c>
    </row>
    <row r="302" spans="2:10" x14ac:dyDescent="0.3">
      <c r="B302" s="4" t="s">
        <v>20</v>
      </c>
      <c r="C302" s="4">
        <v>0.25</v>
      </c>
      <c r="D302" s="5">
        <v>4.1399999999999997</v>
      </c>
      <c r="E302" s="6">
        <f t="shared" si="13"/>
        <v>0.71414999999999995</v>
      </c>
      <c r="F302" s="5">
        <f>E302/E306</f>
        <v>8.6416902209480673E-2</v>
      </c>
      <c r="G302" s="37">
        <f t="shared" si="16"/>
        <v>6837</v>
      </c>
      <c r="H302" s="37">
        <f t="shared" si="14"/>
        <v>590.83236040621932</v>
      </c>
      <c r="I302" s="37">
        <f t="shared" si="17"/>
        <v>1061</v>
      </c>
      <c r="J302" s="37">
        <f t="shared" si="15"/>
        <v>91.688333244258999</v>
      </c>
    </row>
    <row r="303" spans="2:10" x14ac:dyDescent="0.3">
      <c r="B303" s="4" t="s">
        <v>21</v>
      </c>
      <c r="C303" s="4">
        <v>0.25</v>
      </c>
      <c r="D303" s="5">
        <v>3.63</v>
      </c>
      <c r="E303" s="6">
        <f t="shared" si="13"/>
        <v>0.54903749999999996</v>
      </c>
      <c r="F303" s="5">
        <f>E303/E306</f>
        <v>6.6437190991861295E-2</v>
      </c>
      <c r="G303" s="37">
        <f t="shared" si="16"/>
        <v>6837</v>
      </c>
      <c r="H303" s="37">
        <f t="shared" si="14"/>
        <v>454.23107481135565</v>
      </c>
      <c r="I303" s="37">
        <f t="shared" si="17"/>
        <v>1061</v>
      </c>
      <c r="J303" s="37">
        <f t="shared" si="15"/>
        <v>70.489859642364834</v>
      </c>
    </row>
    <row r="304" spans="2:10" x14ac:dyDescent="0.3">
      <c r="B304" s="4" t="s">
        <v>16</v>
      </c>
      <c r="C304" s="4">
        <v>0.25</v>
      </c>
      <c r="D304" s="5">
        <v>3.13</v>
      </c>
      <c r="E304" s="6">
        <f>C304*D302*D302/6</f>
        <v>0.71414999999999995</v>
      </c>
      <c r="F304" s="5">
        <f>E304/E306</f>
        <v>8.6416902209480673E-2</v>
      </c>
      <c r="G304" s="37">
        <f t="shared" si="16"/>
        <v>6837</v>
      </c>
      <c r="H304" s="37">
        <f t="shared" si="14"/>
        <v>590.83236040621932</v>
      </c>
      <c r="I304" s="37">
        <f t="shared" si="17"/>
        <v>1061</v>
      </c>
      <c r="J304" s="37">
        <f t="shared" si="15"/>
        <v>91.688333244258999</v>
      </c>
    </row>
    <row r="305" spans="2:10" x14ac:dyDescent="0.3">
      <c r="B305" s="4" t="s">
        <v>17</v>
      </c>
      <c r="C305" s="4">
        <v>0.25</v>
      </c>
      <c r="D305" s="5">
        <v>5.89</v>
      </c>
      <c r="E305" s="6">
        <f>C305*D303*D303/6</f>
        <v>0.54903749999999996</v>
      </c>
      <c r="F305" s="5">
        <f>E305/E306</f>
        <v>6.6437190991861295E-2</v>
      </c>
      <c r="G305" s="37">
        <f t="shared" si="16"/>
        <v>6837</v>
      </c>
      <c r="H305" s="37">
        <f t="shared" si="14"/>
        <v>454.23107481135565</v>
      </c>
      <c r="I305" s="37">
        <f t="shared" si="17"/>
        <v>1061</v>
      </c>
      <c r="J305" s="37">
        <f t="shared" si="15"/>
        <v>70.489859642364834</v>
      </c>
    </row>
    <row r="306" spans="2:10" x14ac:dyDescent="0.3">
      <c r="E306" s="30">
        <f>SUM(E293:E305)</f>
        <v>8.264008333333333</v>
      </c>
      <c r="H306" s="11">
        <f>SUM(H293:H305)</f>
        <v>6837</v>
      </c>
      <c r="I306" s="10"/>
      <c r="J306" s="11">
        <f>SUM(J293:J305)</f>
        <v>1061</v>
      </c>
    </row>
    <row r="307" spans="2:10" x14ac:dyDescent="0.3">
      <c r="H307" s="10"/>
      <c r="I307" s="10"/>
      <c r="J307" s="10"/>
    </row>
    <row r="308" spans="2:10" x14ac:dyDescent="0.3">
      <c r="B308" t="s">
        <v>176</v>
      </c>
      <c r="H308" s="10"/>
      <c r="I308" s="10"/>
      <c r="J308" s="10"/>
    </row>
    <row r="309" spans="2:10" ht="15" x14ac:dyDescent="0.3">
      <c r="B309" s="4" t="s">
        <v>2</v>
      </c>
      <c r="C309" s="4" t="s">
        <v>3</v>
      </c>
      <c r="D309" s="4" t="s">
        <v>4</v>
      </c>
      <c r="E309" s="4" t="s">
        <v>6</v>
      </c>
      <c r="F309" s="8" t="s">
        <v>167</v>
      </c>
      <c r="G309" s="8" t="s">
        <v>178</v>
      </c>
      <c r="H309" s="8" t="s">
        <v>168</v>
      </c>
      <c r="I309" s="8" t="s">
        <v>177</v>
      </c>
      <c r="J309" s="8" t="s">
        <v>171</v>
      </c>
    </row>
    <row r="310" spans="2:10" x14ac:dyDescent="0.3">
      <c r="B310" s="4" t="s">
        <v>9</v>
      </c>
      <c r="C310" s="4">
        <v>0.25</v>
      </c>
      <c r="D310" s="5">
        <v>5.9</v>
      </c>
      <c r="E310" s="6">
        <f>C310*D310*D310/6</f>
        <v>1.4504166666666667</v>
      </c>
      <c r="F310" s="5">
        <f>E310/E323</f>
        <v>0.17551006825783697</v>
      </c>
      <c r="G310" s="37">
        <v>3760</v>
      </c>
      <c r="H310" s="37">
        <f>F310*G310</f>
        <v>659.91785664946701</v>
      </c>
      <c r="I310" s="37">
        <v>825</v>
      </c>
      <c r="J310" s="37">
        <f>I310*F310</f>
        <v>144.79580631271548</v>
      </c>
    </row>
    <row r="311" spans="2:10" x14ac:dyDescent="0.3">
      <c r="B311" s="4" t="s">
        <v>10</v>
      </c>
      <c r="C311" s="4">
        <v>0.25</v>
      </c>
      <c r="D311" s="5">
        <v>3.14</v>
      </c>
      <c r="E311" s="6">
        <f t="shared" ref="E311:E320" si="18">C311*D311*D311/6</f>
        <v>0.41081666666666666</v>
      </c>
      <c r="F311" s="5">
        <f>E311/E323</f>
        <v>4.9711550387675073E-2</v>
      </c>
      <c r="G311" s="37">
        <f>G310</f>
        <v>3760</v>
      </c>
      <c r="H311" s="37">
        <f t="shared" ref="H311:H322" si="19">F311*G311</f>
        <v>186.91542945765826</v>
      </c>
      <c r="I311" s="37">
        <f>I310</f>
        <v>825</v>
      </c>
      <c r="J311" s="37">
        <f t="shared" ref="J311:J322" si="20">I311*F311</f>
        <v>41.012029069831932</v>
      </c>
    </row>
    <row r="312" spans="2:10" x14ac:dyDescent="0.3">
      <c r="B312" s="4" t="s">
        <v>11</v>
      </c>
      <c r="C312" s="4">
        <v>0.25</v>
      </c>
      <c r="D312" s="5">
        <v>3.21</v>
      </c>
      <c r="E312" s="6">
        <f t="shared" si="18"/>
        <v>0.42933749999999998</v>
      </c>
      <c r="F312" s="5">
        <f>E312/E323</f>
        <v>5.1952694465256466E-2</v>
      </c>
      <c r="G312" s="37">
        <f t="shared" ref="G312:G322" si="21">G311</f>
        <v>3760</v>
      </c>
      <c r="H312" s="37">
        <f t="shared" si="19"/>
        <v>195.34213118936432</v>
      </c>
      <c r="I312" s="37">
        <f t="shared" ref="I312:I322" si="22">I311</f>
        <v>825</v>
      </c>
      <c r="J312" s="37">
        <f t="shared" si="20"/>
        <v>42.860972933836585</v>
      </c>
    </row>
    <row r="313" spans="2:10" x14ac:dyDescent="0.3">
      <c r="B313" s="4" t="s">
        <v>12</v>
      </c>
      <c r="C313" s="4">
        <v>0.25</v>
      </c>
      <c r="D313" s="5">
        <v>3.61</v>
      </c>
      <c r="E313" s="6">
        <f t="shared" si="18"/>
        <v>0.54300416666666662</v>
      </c>
      <c r="F313" s="5">
        <f>E313/E323</f>
        <v>6.5707117510570429E-2</v>
      </c>
      <c r="G313" s="37">
        <f t="shared" si="21"/>
        <v>3760</v>
      </c>
      <c r="H313" s="37">
        <f t="shared" si="19"/>
        <v>247.05876183974482</v>
      </c>
      <c r="I313" s="37">
        <f t="shared" si="22"/>
        <v>825</v>
      </c>
      <c r="J313" s="37">
        <f t="shared" si="20"/>
        <v>54.208371946220602</v>
      </c>
    </row>
    <row r="314" spans="2:10" x14ac:dyDescent="0.3">
      <c r="B314" s="4" t="s">
        <v>13</v>
      </c>
      <c r="C314" s="4">
        <v>0.25</v>
      </c>
      <c r="D314" s="5">
        <v>4.7</v>
      </c>
      <c r="E314" s="6">
        <f t="shared" si="18"/>
        <v>0.92041666666666677</v>
      </c>
      <c r="F314" s="5">
        <f>E314/E323</f>
        <v>0.1113765414483085</v>
      </c>
      <c r="G314" s="37">
        <f t="shared" si="21"/>
        <v>3760</v>
      </c>
      <c r="H314" s="37">
        <f t="shared" si="19"/>
        <v>418.77579584563995</v>
      </c>
      <c r="I314" s="37">
        <f t="shared" si="22"/>
        <v>825</v>
      </c>
      <c r="J314" s="37">
        <f t="shared" si="20"/>
        <v>91.885646694854515</v>
      </c>
    </row>
    <row r="315" spans="2:10" x14ac:dyDescent="0.3">
      <c r="B315" s="4" t="s">
        <v>14</v>
      </c>
      <c r="C315" s="4">
        <v>0.25</v>
      </c>
      <c r="D315" s="5">
        <v>3.21</v>
      </c>
      <c r="E315" s="6">
        <f t="shared" si="18"/>
        <v>0.42933749999999998</v>
      </c>
      <c r="F315" s="5">
        <f>E315/E323</f>
        <v>5.1952694465256466E-2</v>
      </c>
      <c r="G315" s="37">
        <f t="shared" si="21"/>
        <v>3760</v>
      </c>
      <c r="H315" s="37">
        <f t="shared" si="19"/>
        <v>195.34213118936432</v>
      </c>
      <c r="I315" s="37">
        <f t="shared" si="22"/>
        <v>825</v>
      </c>
      <c r="J315" s="37">
        <f t="shared" si="20"/>
        <v>42.860972933836585</v>
      </c>
    </row>
    <row r="316" spans="2:10" x14ac:dyDescent="0.3">
      <c r="B316" s="4" t="s">
        <v>18</v>
      </c>
      <c r="C316" s="4">
        <v>0.25</v>
      </c>
      <c r="D316" s="5">
        <v>3.14</v>
      </c>
      <c r="E316" s="6">
        <f t="shared" si="18"/>
        <v>0.41081666666666666</v>
      </c>
      <c r="F316" s="5">
        <f>E316/E323</f>
        <v>4.9711550387675073E-2</v>
      </c>
      <c r="G316" s="37">
        <f t="shared" si="21"/>
        <v>3760</v>
      </c>
      <c r="H316" s="37">
        <f t="shared" si="19"/>
        <v>186.91542945765826</v>
      </c>
      <c r="I316" s="37">
        <f t="shared" si="22"/>
        <v>825</v>
      </c>
      <c r="J316" s="37">
        <f t="shared" si="20"/>
        <v>41.012029069831932</v>
      </c>
    </row>
    <row r="317" spans="2:10" x14ac:dyDescent="0.3">
      <c r="B317" s="4" t="s">
        <v>19</v>
      </c>
      <c r="C317" s="4">
        <v>0.25</v>
      </c>
      <c r="D317" s="5">
        <v>4.1399999999999997</v>
      </c>
      <c r="E317" s="6">
        <f t="shared" si="18"/>
        <v>0.71414999999999995</v>
      </c>
      <c r="F317" s="5">
        <f>E317/E323</f>
        <v>8.6416902209480673E-2</v>
      </c>
      <c r="G317" s="37">
        <f t="shared" si="21"/>
        <v>3760</v>
      </c>
      <c r="H317" s="37">
        <f t="shared" si="19"/>
        <v>324.92755230764732</v>
      </c>
      <c r="I317" s="37">
        <f t="shared" si="22"/>
        <v>825</v>
      </c>
      <c r="J317" s="37">
        <f t="shared" si="20"/>
        <v>71.293944322821559</v>
      </c>
    </row>
    <row r="318" spans="2:10" x14ac:dyDescent="0.3">
      <c r="B318" s="4" t="s">
        <v>15</v>
      </c>
      <c r="C318" s="4">
        <v>0.25</v>
      </c>
      <c r="D318" s="5">
        <v>3.21</v>
      </c>
      <c r="E318" s="6">
        <f t="shared" si="18"/>
        <v>0.42933749999999998</v>
      </c>
      <c r="F318" s="5">
        <f>E318/E323</f>
        <v>5.1952694465256466E-2</v>
      </c>
      <c r="G318" s="37">
        <f t="shared" si="21"/>
        <v>3760</v>
      </c>
      <c r="H318" s="37">
        <f t="shared" si="19"/>
        <v>195.34213118936432</v>
      </c>
      <c r="I318" s="37">
        <f t="shared" si="22"/>
        <v>825</v>
      </c>
      <c r="J318" s="37">
        <f t="shared" si="20"/>
        <v>42.860972933836585</v>
      </c>
    </row>
    <row r="319" spans="2:10" x14ac:dyDescent="0.3">
      <c r="B319" s="4" t="s">
        <v>20</v>
      </c>
      <c r="C319" s="4">
        <v>0.25</v>
      </c>
      <c r="D319" s="5">
        <v>4.1399999999999997</v>
      </c>
      <c r="E319" s="6">
        <f t="shared" si="18"/>
        <v>0.71414999999999995</v>
      </c>
      <c r="F319" s="5">
        <f>E319/E323</f>
        <v>8.6416902209480673E-2</v>
      </c>
      <c r="G319" s="37">
        <f t="shared" si="21"/>
        <v>3760</v>
      </c>
      <c r="H319" s="37">
        <f t="shared" si="19"/>
        <v>324.92755230764732</v>
      </c>
      <c r="I319" s="37">
        <f t="shared" si="22"/>
        <v>825</v>
      </c>
      <c r="J319" s="37">
        <f t="shared" si="20"/>
        <v>71.293944322821559</v>
      </c>
    </row>
    <row r="320" spans="2:10" x14ac:dyDescent="0.3">
      <c r="B320" s="4" t="s">
        <v>21</v>
      </c>
      <c r="C320" s="4">
        <v>0.25</v>
      </c>
      <c r="D320" s="5">
        <v>3.63</v>
      </c>
      <c r="E320" s="6">
        <f t="shared" si="18"/>
        <v>0.54903749999999996</v>
      </c>
      <c r="F320" s="5">
        <f>E320/E323</f>
        <v>6.6437190991861295E-2</v>
      </c>
      <c r="G320" s="37">
        <f t="shared" si="21"/>
        <v>3760</v>
      </c>
      <c r="H320" s="37">
        <f t="shared" si="19"/>
        <v>249.80383812939846</v>
      </c>
      <c r="I320" s="37">
        <f t="shared" si="22"/>
        <v>825</v>
      </c>
      <c r="J320" s="37">
        <f t="shared" si="20"/>
        <v>54.810682568285571</v>
      </c>
    </row>
    <row r="321" spans="2:10" x14ac:dyDescent="0.3">
      <c r="B321" s="4" t="s">
        <v>16</v>
      </c>
      <c r="C321" s="4">
        <v>0.25</v>
      </c>
      <c r="D321" s="5">
        <v>3.13</v>
      </c>
      <c r="E321" s="6">
        <f>C321*D319*D319/6</f>
        <v>0.71414999999999995</v>
      </c>
      <c r="F321" s="5">
        <f>E321/E323</f>
        <v>8.6416902209480673E-2</v>
      </c>
      <c r="G321" s="37">
        <f t="shared" si="21"/>
        <v>3760</v>
      </c>
      <c r="H321" s="37">
        <f t="shared" si="19"/>
        <v>324.92755230764732</v>
      </c>
      <c r="I321" s="37">
        <f t="shared" si="22"/>
        <v>825</v>
      </c>
      <c r="J321" s="37">
        <f t="shared" si="20"/>
        <v>71.293944322821559</v>
      </c>
    </row>
    <row r="322" spans="2:10" x14ac:dyDescent="0.3">
      <c r="B322" s="4" t="s">
        <v>17</v>
      </c>
      <c r="C322" s="4">
        <v>0.25</v>
      </c>
      <c r="D322" s="5">
        <v>5.89</v>
      </c>
      <c r="E322" s="6">
        <f>C322*D320*D320/6</f>
        <v>0.54903749999999996</v>
      </c>
      <c r="F322" s="5">
        <f>E322/E323</f>
        <v>6.6437190991861295E-2</v>
      </c>
      <c r="G322" s="37">
        <f t="shared" si="21"/>
        <v>3760</v>
      </c>
      <c r="H322" s="37">
        <f t="shared" si="19"/>
        <v>249.80383812939846</v>
      </c>
      <c r="I322" s="37">
        <f t="shared" si="22"/>
        <v>825</v>
      </c>
      <c r="J322" s="37">
        <f t="shared" si="20"/>
        <v>54.810682568285571</v>
      </c>
    </row>
    <row r="323" spans="2:10" x14ac:dyDescent="0.3">
      <c r="E323" s="30">
        <f>SUM(E310:E322)</f>
        <v>8.264008333333333</v>
      </c>
      <c r="H323" s="11">
        <f>SUM(H310:H322)</f>
        <v>3760.0000000000005</v>
      </c>
      <c r="I323" s="10"/>
      <c r="J323" s="11">
        <f>SUM(J310:J322)</f>
        <v>824.99999999999989</v>
      </c>
    </row>
    <row r="324" spans="2:10" x14ac:dyDescent="0.3">
      <c r="B324" t="s">
        <v>181</v>
      </c>
    </row>
    <row r="325" spans="2:10" ht="15" x14ac:dyDescent="0.3">
      <c r="B325" s="4" t="s">
        <v>2</v>
      </c>
      <c r="C325" s="4" t="s">
        <v>3</v>
      </c>
      <c r="D325" s="4" t="s">
        <v>4</v>
      </c>
      <c r="E325" s="4" t="s">
        <v>6</v>
      </c>
      <c r="F325" s="8" t="s">
        <v>167</v>
      </c>
      <c r="G325" s="8" t="s">
        <v>182</v>
      </c>
      <c r="H325" s="8" t="s">
        <v>168</v>
      </c>
      <c r="I325" s="8" t="s">
        <v>183</v>
      </c>
      <c r="J325" s="8" t="s">
        <v>171</v>
      </c>
    </row>
    <row r="326" spans="2:10" x14ac:dyDescent="0.3">
      <c r="B326" s="4" t="s">
        <v>9</v>
      </c>
      <c r="C326" s="4">
        <v>0.25</v>
      </c>
      <c r="D326" s="5">
        <v>5.9</v>
      </c>
      <c r="E326" s="6">
        <f>C326*D326*D326/6</f>
        <v>1.4504166666666667</v>
      </c>
      <c r="F326" s="5">
        <f>E326/E339</f>
        <v>0.17551006825783697</v>
      </c>
      <c r="G326" s="37">
        <v>1367</v>
      </c>
      <c r="H326" s="37">
        <f>F326*G326</f>
        <v>239.92226330846313</v>
      </c>
      <c r="I326" s="37">
        <v>471</v>
      </c>
      <c r="J326" s="37">
        <f>I326*F326</f>
        <v>82.665242149441212</v>
      </c>
    </row>
    <row r="327" spans="2:10" x14ac:dyDescent="0.3">
      <c r="B327" s="4" t="s">
        <v>10</v>
      </c>
      <c r="C327" s="4">
        <v>0.25</v>
      </c>
      <c r="D327" s="5">
        <v>3.14</v>
      </c>
      <c r="E327" s="6">
        <f t="shared" ref="E327:E336" si="23">C327*D327*D327/6</f>
        <v>0.41081666666666666</v>
      </c>
      <c r="F327" s="5">
        <f>E327/E339</f>
        <v>4.9711550387675073E-2</v>
      </c>
      <c r="G327" s="37">
        <f>G326</f>
        <v>1367</v>
      </c>
      <c r="H327" s="37">
        <f t="shared" ref="H327:H338" si="24">F327*G327</f>
        <v>67.955689379951821</v>
      </c>
      <c r="I327" s="37">
        <f>I326</f>
        <v>471</v>
      </c>
      <c r="J327" s="37">
        <f t="shared" ref="J327:J338" si="25">I327*F327</f>
        <v>23.41414023259496</v>
      </c>
    </row>
    <row r="328" spans="2:10" x14ac:dyDescent="0.3">
      <c r="B328" s="4" t="s">
        <v>11</v>
      </c>
      <c r="C328" s="4">
        <v>0.25</v>
      </c>
      <c r="D328" s="5">
        <v>3.21</v>
      </c>
      <c r="E328" s="6">
        <f t="shared" si="23"/>
        <v>0.42933749999999998</v>
      </c>
      <c r="F328" s="5">
        <f>E328/E339</f>
        <v>5.1952694465256466E-2</v>
      </c>
      <c r="G328" s="37">
        <f t="shared" ref="G328:G338" si="26">G327</f>
        <v>1367</v>
      </c>
      <c r="H328" s="37">
        <f t="shared" si="24"/>
        <v>71.019333334005594</v>
      </c>
      <c r="I328" s="37">
        <f t="shared" ref="I328:I338" si="27">I327</f>
        <v>471</v>
      </c>
      <c r="J328" s="37">
        <f t="shared" si="25"/>
        <v>24.469719093135794</v>
      </c>
    </row>
    <row r="329" spans="2:10" x14ac:dyDescent="0.3">
      <c r="B329" s="4" t="s">
        <v>12</v>
      </c>
      <c r="C329" s="4">
        <v>0.25</v>
      </c>
      <c r="D329" s="5">
        <v>3.61</v>
      </c>
      <c r="E329" s="6">
        <f t="shared" si="23"/>
        <v>0.54300416666666662</v>
      </c>
      <c r="F329" s="5">
        <f>E329/E339</f>
        <v>6.5707117510570429E-2</v>
      </c>
      <c r="G329" s="37">
        <f t="shared" si="26"/>
        <v>1367</v>
      </c>
      <c r="H329" s="37">
        <f t="shared" si="24"/>
        <v>89.82162963694978</v>
      </c>
      <c r="I329" s="37">
        <f t="shared" si="27"/>
        <v>471</v>
      </c>
      <c r="J329" s="37">
        <f t="shared" si="25"/>
        <v>30.948052347478672</v>
      </c>
    </row>
    <row r="330" spans="2:10" x14ac:dyDescent="0.3">
      <c r="B330" s="4" t="s">
        <v>13</v>
      </c>
      <c r="C330" s="4">
        <v>0.25</v>
      </c>
      <c r="D330" s="5">
        <v>4.7</v>
      </c>
      <c r="E330" s="6">
        <f t="shared" si="23"/>
        <v>0.92041666666666677</v>
      </c>
      <c r="F330" s="5">
        <f>E330/E339</f>
        <v>0.1113765414483085</v>
      </c>
      <c r="G330" s="37">
        <f t="shared" si="26"/>
        <v>1367</v>
      </c>
      <c r="H330" s="37">
        <f t="shared" si="24"/>
        <v>152.25173215983773</v>
      </c>
      <c r="I330" s="37">
        <f t="shared" si="27"/>
        <v>471</v>
      </c>
      <c r="J330" s="37">
        <f t="shared" si="25"/>
        <v>52.458351022153302</v>
      </c>
    </row>
    <row r="331" spans="2:10" x14ac:dyDescent="0.3">
      <c r="B331" s="4" t="s">
        <v>14</v>
      </c>
      <c r="C331" s="4">
        <v>0.25</v>
      </c>
      <c r="D331" s="5">
        <v>3.21</v>
      </c>
      <c r="E331" s="6">
        <f t="shared" si="23"/>
        <v>0.42933749999999998</v>
      </c>
      <c r="F331" s="5">
        <f>E331/E339</f>
        <v>5.1952694465256466E-2</v>
      </c>
      <c r="G331" s="37">
        <f t="shared" si="26"/>
        <v>1367</v>
      </c>
      <c r="H331" s="37">
        <f t="shared" si="24"/>
        <v>71.019333334005594</v>
      </c>
      <c r="I331" s="37">
        <f t="shared" si="27"/>
        <v>471</v>
      </c>
      <c r="J331" s="37">
        <f t="shared" si="25"/>
        <v>24.469719093135794</v>
      </c>
    </row>
    <row r="332" spans="2:10" x14ac:dyDescent="0.3">
      <c r="B332" s="4" t="s">
        <v>18</v>
      </c>
      <c r="C332" s="4">
        <v>0.25</v>
      </c>
      <c r="D332" s="5">
        <v>3.14</v>
      </c>
      <c r="E332" s="6">
        <f t="shared" si="23"/>
        <v>0.41081666666666666</v>
      </c>
      <c r="F332" s="5">
        <f>E332/E339</f>
        <v>4.9711550387675073E-2</v>
      </c>
      <c r="G332" s="37">
        <f t="shared" si="26"/>
        <v>1367</v>
      </c>
      <c r="H332" s="37">
        <f t="shared" si="24"/>
        <v>67.955689379951821</v>
      </c>
      <c r="I332" s="37">
        <f t="shared" si="27"/>
        <v>471</v>
      </c>
      <c r="J332" s="37">
        <f t="shared" si="25"/>
        <v>23.41414023259496</v>
      </c>
    </row>
    <row r="333" spans="2:10" x14ac:dyDescent="0.3">
      <c r="B333" s="4" t="s">
        <v>19</v>
      </c>
      <c r="C333" s="4">
        <v>0.25</v>
      </c>
      <c r="D333" s="5">
        <v>4.1399999999999997</v>
      </c>
      <c r="E333" s="6">
        <f t="shared" si="23"/>
        <v>0.71414999999999995</v>
      </c>
      <c r="F333" s="5">
        <f>E333/E339</f>
        <v>8.6416902209480673E-2</v>
      </c>
      <c r="G333" s="37">
        <f t="shared" si="26"/>
        <v>1367</v>
      </c>
      <c r="H333" s="37">
        <f t="shared" si="24"/>
        <v>118.13190532036008</v>
      </c>
      <c r="I333" s="37">
        <f t="shared" si="27"/>
        <v>471</v>
      </c>
      <c r="J333" s="37">
        <f t="shared" si="25"/>
        <v>40.7023609406654</v>
      </c>
    </row>
    <row r="334" spans="2:10" x14ac:dyDescent="0.3">
      <c r="B334" s="4" t="s">
        <v>15</v>
      </c>
      <c r="C334" s="4">
        <v>0.25</v>
      </c>
      <c r="D334" s="5">
        <v>3.21</v>
      </c>
      <c r="E334" s="6">
        <f t="shared" si="23"/>
        <v>0.42933749999999998</v>
      </c>
      <c r="F334" s="5">
        <f>E334/E339</f>
        <v>5.1952694465256466E-2</v>
      </c>
      <c r="G334" s="37">
        <f t="shared" si="26"/>
        <v>1367</v>
      </c>
      <c r="H334" s="37">
        <f t="shared" si="24"/>
        <v>71.019333334005594</v>
      </c>
      <c r="I334" s="37">
        <f t="shared" si="27"/>
        <v>471</v>
      </c>
      <c r="J334" s="37">
        <f t="shared" si="25"/>
        <v>24.469719093135794</v>
      </c>
    </row>
    <row r="335" spans="2:10" x14ac:dyDescent="0.3">
      <c r="B335" s="4" t="s">
        <v>20</v>
      </c>
      <c r="C335" s="4">
        <v>0.25</v>
      </c>
      <c r="D335" s="5">
        <v>4.1399999999999997</v>
      </c>
      <c r="E335" s="6">
        <f t="shared" si="23"/>
        <v>0.71414999999999995</v>
      </c>
      <c r="F335" s="5">
        <f>E335/E339</f>
        <v>8.6416902209480673E-2</v>
      </c>
      <c r="G335" s="37">
        <f t="shared" si="26"/>
        <v>1367</v>
      </c>
      <c r="H335" s="37">
        <f t="shared" si="24"/>
        <v>118.13190532036008</v>
      </c>
      <c r="I335" s="37">
        <f t="shared" si="27"/>
        <v>471</v>
      </c>
      <c r="J335" s="37">
        <f t="shared" si="25"/>
        <v>40.7023609406654</v>
      </c>
    </row>
    <row r="336" spans="2:10" x14ac:dyDescent="0.3">
      <c r="B336" s="4" t="s">
        <v>21</v>
      </c>
      <c r="C336" s="4">
        <v>0.25</v>
      </c>
      <c r="D336" s="5">
        <v>3.63</v>
      </c>
      <c r="E336" s="6">
        <f t="shared" si="23"/>
        <v>0.54903749999999996</v>
      </c>
      <c r="F336" s="5">
        <f>E336/E339</f>
        <v>6.6437190991861295E-2</v>
      </c>
      <c r="G336" s="37">
        <f t="shared" si="26"/>
        <v>1367</v>
      </c>
      <c r="H336" s="37">
        <f t="shared" si="24"/>
        <v>90.819640085874383</v>
      </c>
      <c r="I336" s="37">
        <f t="shared" si="27"/>
        <v>471</v>
      </c>
      <c r="J336" s="37">
        <f t="shared" si="25"/>
        <v>31.29191695716667</v>
      </c>
    </row>
    <row r="337" spans="1:10" x14ac:dyDescent="0.3">
      <c r="B337" s="4" t="s">
        <v>16</v>
      </c>
      <c r="C337" s="4">
        <v>0.25</v>
      </c>
      <c r="D337" s="5">
        <v>3.13</v>
      </c>
      <c r="E337" s="6">
        <f>C337*D335*D335/6</f>
        <v>0.71414999999999995</v>
      </c>
      <c r="F337" s="5">
        <f>E337/E339</f>
        <v>8.6416902209480673E-2</v>
      </c>
      <c r="G337" s="37">
        <f t="shared" si="26"/>
        <v>1367</v>
      </c>
      <c r="H337" s="37">
        <f t="shared" si="24"/>
        <v>118.13190532036008</v>
      </c>
      <c r="I337" s="37">
        <f t="shared" si="27"/>
        <v>471</v>
      </c>
      <c r="J337" s="37">
        <f t="shared" si="25"/>
        <v>40.7023609406654</v>
      </c>
    </row>
    <row r="338" spans="1:10" x14ac:dyDescent="0.3">
      <c r="B338" s="4" t="s">
        <v>17</v>
      </c>
      <c r="C338" s="4">
        <v>0.25</v>
      </c>
      <c r="D338" s="5">
        <v>5.89</v>
      </c>
      <c r="E338" s="6">
        <f>C338*D336*D336/6</f>
        <v>0.54903749999999996</v>
      </c>
      <c r="F338" s="5">
        <f>E338/E339</f>
        <v>6.6437190991861295E-2</v>
      </c>
      <c r="G338" s="37">
        <f t="shared" si="26"/>
        <v>1367</v>
      </c>
      <c r="H338" s="37">
        <f t="shared" si="24"/>
        <v>90.819640085874383</v>
      </c>
      <c r="I338" s="37">
        <f t="shared" si="27"/>
        <v>471</v>
      </c>
      <c r="J338" s="37">
        <f t="shared" si="25"/>
        <v>31.29191695716667</v>
      </c>
    </row>
    <row r="339" spans="1:10" x14ac:dyDescent="0.3">
      <c r="E339" s="30">
        <f>SUM(E326:E338)</f>
        <v>8.264008333333333</v>
      </c>
      <c r="H339" s="11">
        <f>SUM(H326:H338)</f>
        <v>1367.0000000000002</v>
      </c>
      <c r="I339" s="10"/>
      <c r="J339" s="11">
        <f>SUM(J326:J338)</f>
        <v>471.00000000000006</v>
      </c>
    </row>
    <row r="342" spans="1:10" x14ac:dyDescent="0.3">
      <c r="C342" t="s">
        <v>26</v>
      </c>
      <c r="D342" s="33"/>
      <c r="H342" s="11"/>
    </row>
    <row r="343" spans="1:10" ht="18" x14ac:dyDescent="0.4">
      <c r="A343" s="34" t="s">
        <v>185</v>
      </c>
      <c r="D343" s="33"/>
      <c r="F343" s="34" t="s">
        <v>184</v>
      </c>
      <c r="H343" s="11"/>
    </row>
    <row r="344" spans="1:10" x14ac:dyDescent="0.3">
      <c r="B344" t="s">
        <v>172</v>
      </c>
    </row>
    <row r="345" spans="1:10" ht="15" x14ac:dyDescent="0.3">
      <c r="B345" s="4" t="s">
        <v>2</v>
      </c>
      <c r="C345" s="4" t="s">
        <v>3</v>
      </c>
      <c r="D345" s="4" t="s">
        <v>4</v>
      </c>
      <c r="E345" s="4" t="s">
        <v>186</v>
      </c>
      <c r="F345" s="8" t="s">
        <v>167</v>
      </c>
      <c r="G345" s="8" t="s">
        <v>173</v>
      </c>
      <c r="H345" s="8" t="s">
        <v>168</v>
      </c>
      <c r="I345" s="8" t="s">
        <v>174</v>
      </c>
      <c r="J345" s="8" t="s">
        <v>171</v>
      </c>
    </row>
    <row r="346" spans="1:10" x14ac:dyDescent="0.3">
      <c r="B346" s="4" t="s">
        <v>52</v>
      </c>
      <c r="C346" s="4">
        <v>0.25</v>
      </c>
      <c r="D346" s="5">
        <v>4.8099999999999996</v>
      </c>
      <c r="E346" s="6">
        <f>C346*D346*D346/6</f>
        <v>0.96400416666666644</v>
      </c>
      <c r="F346" s="5">
        <f>E346/E365</f>
        <v>0.17461800589453985</v>
      </c>
      <c r="G346" s="37">
        <v>10255</v>
      </c>
      <c r="H346" s="37">
        <f>F346*G346</f>
        <v>1790.7076504485062</v>
      </c>
      <c r="I346" s="37">
        <v>1179</v>
      </c>
      <c r="J346" s="37">
        <f>I346*F346</f>
        <v>205.87462894966248</v>
      </c>
    </row>
    <row r="347" spans="1:10" x14ac:dyDescent="0.3">
      <c r="B347" s="4" t="s">
        <v>53</v>
      </c>
      <c r="C347" s="4">
        <v>0.25</v>
      </c>
      <c r="D347" s="5">
        <v>4.8099999999999996</v>
      </c>
      <c r="E347" s="6">
        <f t="shared" ref="E347:E362" si="28">C347*D347*D347/6</f>
        <v>0.96400416666666644</v>
      </c>
      <c r="F347" s="5">
        <f>E347/E365</f>
        <v>0.17461800589453985</v>
      </c>
      <c r="G347" s="37">
        <f>G346</f>
        <v>10255</v>
      </c>
      <c r="H347" s="37">
        <f t="shared" ref="H347:H364" si="29">F347*G347</f>
        <v>1790.7076504485062</v>
      </c>
      <c r="I347" s="37">
        <f>I346</f>
        <v>1179</v>
      </c>
      <c r="J347" s="37">
        <f t="shared" ref="J347:J364" si="30">I347*F347</f>
        <v>205.87462894966248</v>
      </c>
    </row>
    <row r="348" spans="1:10" x14ac:dyDescent="0.3">
      <c r="B348" s="4" t="s">
        <v>54</v>
      </c>
      <c r="C348" s="4">
        <v>0.25</v>
      </c>
      <c r="D348" s="5">
        <v>2.1</v>
      </c>
      <c r="E348" s="6">
        <f t="shared" si="28"/>
        <v>0.18375</v>
      </c>
      <c r="F348" s="5">
        <f>E348/E365</f>
        <v>3.3284149272994189E-2</v>
      </c>
      <c r="G348" s="37">
        <f t="shared" ref="G348:G364" si="31">G347</f>
        <v>10255</v>
      </c>
      <c r="H348" s="37">
        <f t="shared" si="29"/>
        <v>341.3289507945554</v>
      </c>
      <c r="I348" s="37">
        <f t="shared" ref="I348:I364" si="32">I347</f>
        <v>1179</v>
      </c>
      <c r="J348" s="37">
        <f t="shared" si="30"/>
        <v>39.242011992860149</v>
      </c>
    </row>
    <row r="349" spans="1:10" x14ac:dyDescent="0.3">
      <c r="B349" s="4" t="s">
        <v>55</v>
      </c>
      <c r="C349" s="4">
        <v>0.25</v>
      </c>
      <c r="D349" s="5">
        <v>2.1</v>
      </c>
      <c r="E349" s="6">
        <f t="shared" si="28"/>
        <v>0.18375</v>
      </c>
      <c r="F349" s="5">
        <f>E349/E365</f>
        <v>3.3284149272994189E-2</v>
      </c>
      <c r="G349" s="37">
        <f t="shared" si="31"/>
        <v>10255</v>
      </c>
      <c r="H349" s="37">
        <f t="shared" si="29"/>
        <v>341.3289507945554</v>
      </c>
      <c r="I349" s="37">
        <f t="shared" si="32"/>
        <v>1179</v>
      </c>
      <c r="J349" s="37">
        <f t="shared" si="30"/>
        <v>39.242011992860149</v>
      </c>
    </row>
    <row r="350" spans="1:10" x14ac:dyDescent="0.3">
      <c r="B350" s="4" t="s">
        <v>56</v>
      </c>
      <c r="C350" s="4">
        <v>0.25</v>
      </c>
      <c r="D350" s="5">
        <v>2.0099999999999998</v>
      </c>
      <c r="E350" s="6">
        <f t="shared" si="28"/>
        <v>0.16833749999999995</v>
      </c>
      <c r="F350" s="5">
        <f>E350/E365</f>
        <v>3.049235634417773E-2</v>
      </c>
      <c r="G350" s="37">
        <f t="shared" si="31"/>
        <v>10255</v>
      </c>
      <c r="H350" s="37">
        <f t="shared" si="29"/>
        <v>312.69911430954261</v>
      </c>
      <c r="I350" s="37">
        <f t="shared" si="32"/>
        <v>1179</v>
      </c>
      <c r="J350" s="37">
        <f t="shared" si="30"/>
        <v>35.950488129785541</v>
      </c>
    </row>
    <row r="351" spans="1:10" x14ac:dyDescent="0.3">
      <c r="B351" s="4" t="s">
        <v>57</v>
      </c>
      <c r="C351" s="4">
        <v>0.25</v>
      </c>
      <c r="D351" s="5">
        <v>2.1</v>
      </c>
      <c r="E351" s="6">
        <f t="shared" si="28"/>
        <v>0.18375</v>
      </c>
      <c r="F351" s="5">
        <f>E351/E365</f>
        <v>3.3284149272994189E-2</v>
      </c>
      <c r="G351" s="37">
        <f t="shared" si="31"/>
        <v>10255</v>
      </c>
      <c r="H351" s="37">
        <f t="shared" si="29"/>
        <v>341.3289507945554</v>
      </c>
      <c r="I351" s="37">
        <f t="shared" si="32"/>
        <v>1179</v>
      </c>
      <c r="J351" s="37">
        <f t="shared" si="30"/>
        <v>39.242011992860149</v>
      </c>
    </row>
    <row r="352" spans="1:10" x14ac:dyDescent="0.3">
      <c r="B352" s="4" t="s">
        <v>58</v>
      </c>
      <c r="C352" s="4">
        <v>0.25</v>
      </c>
      <c r="D352" s="5">
        <v>2.0499999999999998</v>
      </c>
      <c r="E352" s="6">
        <f t="shared" si="28"/>
        <v>0.17510416666666664</v>
      </c>
      <c r="F352" s="5">
        <f>E352/E365</f>
        <v>3.1718058349151486E-2</v>
      </c>
      <c r="G352" s="37">
        <f t="shared" si="31"/>
        <v>10255</v>
      </c>
      <c r="H352" s="37">
        <f t="shared" si="29"/>
        <v>325.26868837054849</v>
      </c>
      <c r="I352" s="37">
        <f t="shared" si="32"/>
        <v>1179</v>
      </c>
      <c r="J352" s="37">
        <f t="shared" si="30"/>
        <v>37.395590793649603</v>
      </c>
    </row>
    <row r="353" spans="2:10" x14ac:dyDescent="0.3">
      <c r="B353" s="4" t="s">
        <v>59</v>
      </c>
      <c r="C353" s="4">
        <v>0.25</v>
      </c>
      <c r="D353" s="5">
        <v>2.75</v>
      </c>
      <c r="E353" s="6">
        <f t="shared" si="28"/>
        <v>0.31510416666666669</v>
      </c>
      <c r="F353" s="5">
        <f>E353/E365</f>
        <v>5.7077410176194686E-2</v>
      </c>
      <c r="G353" s="37">
        <f t="shared" si="31"/>
        <v>10255</v>
      </c>
      <c r="H353" s="37">
        <f t="shared" si="29"/>
        <v>585.32884135687652</v>
      </c>
      <c r="I353" s="37">
        <f t="shared" si="32"/>
        <v>1179</v>
      </c>
      <c r="J353" s="37">
        <f t="shared" si="30"/>
        <v>67.294266597733539</v>
      </c>
    </row>
    <row r="354" spans="2:10" x14ac:dyDescent="0.3">
      <c r="B354" s="4" t="s">
        <v>60</v>
      </c>
      <c r="C354" s="4">
        <v>0.25</v>
      </c>
      <c r="D354" s="5">
        <v>3.16</v>
      </c>
      <c r="E354" s="6">
        <f t="shared" si="28"/>
        <v>0.41606666666666675</v>
      </c>
      <c r="F354" s="5">
        <f>E354/E365</f>
        <v>7.5365578453607904E-2</v>
      </c>
      <c r="G354" s="37">
        <f t="shared" si="31"/>
        <v>10255</v>
      </c>
      <c r="H354" s="37">
        <f t="shared" si="29"/>
        <v>772.87400704174911</v>
      </c>
      <c r="I354" s="37">
        <f t="shared" si="32"/>
        <v>1179</v>
      </c>
      <c r="J354" s="37">
        <f t="shared" si="30"/>
        <v>88.856016996803717</v>
      </c>
    </row>
    <row r="355" spans="2:10" x14ac:dyDescent="0.3">
      <c r="B355" s="4" t="s">
        <v>61</v>
      </c>
      <c r="C355" s="4">
        <v>0.25</v>
      </c>
      <c r="D355" s="5">
        <v>1.63</v>
      </c>
      <c r="E355" s="6">
        <f t="shared" si="28"/>
        <v>0.11070416666666666</v>
      </c>
      <c r="F355" s="5">
        <f>E355/E365</f>
        <v>2.0052756508711623E-2</v>
      </c>
      <c r="G355" s="37">
        <f t="shared" si="31"/>
        <v>10255</v>
      </c>
      <c r="H355" s="37">
        <f t="shared" si="29"/>
        <v>205.64101799683769</v>
      </c>
      <c r="I355" s="37">
        <f t="shared" si="32"/>
        <v>1179</v>
      </c>
      <c r="J355" s="37">
        <f t="shared" si="30"/>
        <v>23.642199923771003</v>
      </c>
    </row>
    <row r="356" spans="2:10" x14ac:dyDescent="0.3">
      <c r="B356" s="4" t="s">
        <v>62</v>
      </c>
      <c r="C356" s="4">
        <v>0.25</v>
      </c>
      <c r="D356" s="5">
        <v>2.1</v>
      </c>
      <c r="E356" s="6">
        <f t="shared" si="28"/>
        <v>0.18375</v>
      </c>
      <c r="F356" s="5">
        <f>E356/E365</f>
        <v>3.3284149272994189E-2</v>
      </c>
      <c r="G356" s="37">
        <f t="shared" si="31"/>
        <v>10255</v>
      </c>
      <c r="H356" s="37">
        <f t="shared" si="29"/>
        <v>341.3289507945554</v>
      </c>
      <c r="I356" s="37">
        <f t="shared" si="32"/>
        <v>1179</v>
      </c>
      <c r="J356" s="37">
        <f t="shared" si="30"/>
        <v>39.242011992860149</v>
      </c>
    </row>
    <row r="357" spans="2:10" x14ac:dyDescent="0.3">
      <c r="B357" s="4" t="s">
        <v>63</v>
      </c>
      <c r="C357" s="4">
        <v>0.25</v>
      </c>
      <c r="D357" s="5">
        <v>3.16</v>
      </c>
      <c r="E357" s="6">
        <f t="shared" si="28"/>
        <v>0.41606666666666675</v>
      </c>
      <c r="F357" s="5">
        <f>E357/E365</f>
        <v>7.5365578453607904E-2</v>
      </c>
      <c r="G357" s="37">
        <f t="shared" si="31"/>
        <v>10255</v>
      </c>
      <c r="H357" s="37">
        <f t="shared" si="29"/>
        <v>772.87400704174911</v>
      </c>
      <c r="I357" s="37">
        <f t="shared" si="32"/>
        <v>1179</v>
      </c>
      <c r="J357" s="37">
        <f t="shared" si="30"/>
        <v>88.856016996803717</v>
      </c>
    </row>
    <row r="358" spans="2:10" x14ac:dyDescent="0.3">
      <c r="B358" s="4" t="s">
        <v>64</v>
      </c>
      <c r="C358" s="4">
        <v>0.25</v>
      </c>
      <c r="D358" s="5">
        <v>2.0099999999999998</v>
      </c>
      <c r="E358" s="6">
        <f t="shared" si="28"/>
        <v>0.16833749999999995</v>
      </c>
      <c r="F358" s="5">
        <f>E358/E365</f>
        <v>3.049235634417773E-2</v>
      </c>
      <c r="G358" s="37">
        <f t="shared" si="31"/>
        <v>10255</v>
      </c>
      <c r="H358" s="37">
        <f t="shared" si="29"/>
        <v>312.69911430954261</v>
      </c>
      <c r="I358" s="37">
        <f t="shared" si="32"/>
        <v>1179</v>
      </c>
      <c r="J358" s="37">
        <f t="shared" si="30"/>
        <v>35.950488129785541</v>
      </c>
    </row>
    <row r="359" spans="2:10" x14ac:dyDescent="0.3">
      <c r="B359" s="4" t="s">
        <v>65</v>
      </c>
      <c r="C359" s="4">
        <v>0.25</v>
      </c>
      <c r="D359" s="5">
        <v>2.1</v>
      </c>
      <c r="E359" s="6">
        <f t="shared" si="28"/>
        <v>0.18375</v>
      </c>
      <c r="F359" s="5">
        <f>E359/E365</f>
        <v>3.3284149272994189E-2</v>
      </c>
      <c r="G359" s="37">
        <f t="shared" si="31"/>
        <v>10255</v>
      </c>
      <c r="H359" s="37">
        <f t="shared" si="29"/>
        <v>341.3289507945554</v>
      </c>
      <c r="I359" s="37">
        <f t="shared" si="32"/>
        <v>1179</v>
      </c>
      <c r="J359" s="37">
        <f t="shared" si="30"/>
        <v>39.242011992860149</v>
      </c>
    </row>
    <row r="360" spans="2:10" x14ac:dyDescent="0.3">
      <c r="B360" s="4" t="s">
        <v>66</v>
      </c>
      <c r="C360" s="4">
        <v>0.25</v>
      </c>
      <c r="D360" s="5">
        <v>2.0499999999999998</v>
      </c>
      <c r="E360" s="6">
        <f t="shared" si="28"/>
        <v>0.17510416666666664</v>
      </c>
      <c r="F360" s="5">
        <f>E360/E365</f>
        <v>3.1718058349151486E-2</v>
      </c>
      <c r="G360" s="37">
        <f t="shared" si="31"/>
        <v>10255</v>
      </c>
      <c r="H360" s="37">
        <f t="shared" si="29"/>
        <v>325.26868837054849</v>
      </c>
      <c r="I360" s="37">
        <f t="shared" si="32"/>
        <v>1179</v>
      </c>
      <c r="J360" s="37">
        <f t="shared" si="30"/>
        <v>37.395590793649603</v>
      </c>
    </row>
    <row r="361" spans="2:10" x14ac:dyDescent="0.3">
      <c r="B361" s="4" t="s">
        <v>67</v>
      </c>
      <c r="C361" s="4">
        <v>0.25</v>
      </c>
      <c r="D361" s="5">
        <v>2.15</v>
      </c>
      <c r="E361" s="6">
        <f t="shared" si="28"/>
        <v>0.19260416666666666</v>
      </c>
      <c r="F361" s="5">
        <f>E361/E365</f>
        <v>3.4887977327531891E-2</v>
      </c>
      <c r="G361" s="37">
        <f t="shared" si="31"/>
        <v>10255</v>
      </c>
      <c r="H361" s="37">
        <f t="shared" si="29"/>
        <v>357.77620749383954</v>
      </c>
      <c r="I361" s="37">
        <f t="shared" si="32"/>
        <v>1179</v>
      </c>
      <c r="J361" s="37">
        <f t="shared" si="30"/>
        <v>41.132925269160097</v>
      </c>
    </row>
    <row r="362" spans="2:10" x14ac:dyDescent="0.3">
      <c r="B362" s="4" t="s">
        <v>68</v>
      </c>
      <c r="C362" s="4">
        <v>0.25</v>
      </c>
      <c r="D362" s="5">
        <v>2.41</v>
      </c>
      <c r="E362" s="6">
        <f t="shared" si="28"/>
        <v>0.24200416666666669</v>
      </c>
      <c r="F362" s="5">
        <f>E362/E365</f>
        <v>4.3836205757931422E-2</v>
      </c>
      <c r="G362" s="37">
        <f t="shared" si="31"/>
        <v>10255</v>
      </c>
      <c r="H362" s="37">
        <f t="shared" si="29"/>
        <v>449.54029004758672</v>
      </c>
      <c r="I362" s="37">
        <f t="shared" si="32"/>
        <v>1179</v>
      </c>
      <c r="J362" s="37">
        <f t="shared" si="30"/>
        <v>51.68288658860115</v>
      </c>
    </row>
    <row r="363" spans="2:10" x14ac:dyDescent="0.3">
      <c r="B363" s="4" t="s">
        <v>69</v>
      </c>
      <c r="C363" s="4">
        <v>0.25</v>
      </c>
      <c r="D363" s="5">
        <v>3.76</v>
      </c>
      <c r="E363" s="6">
        <f>C363*D355*D355/6</f>
        <v>0.11070416666666666</v>
      </c>
      <c r="F363" s="5">
        <f>E363/E365</f>
        <v>2.0052756508711623E-2</v>
      </c>
      <c r="G363" s="37">
        <f t="shared" si="31"/>
        <v>10255</v>
      </c>
      <c r="H363" s="37">
        <f t="shared" si="29"/>
        <v>205.64101799683769</v>
      </c>
      <c r="I363" s="37">
        <f t="shared" si="32"/>
        <v>1179</v>
      </c>
      <c r="J363" s="37">
        <f t="shared" si="30"/>
        <v>23.642199923771003</v>
      </c>
    </row>
    <row r="364" spans="2:10" x14ac:dyDescent="0.3">
      <c r="B364" s="4" t="s">
        <v>70</v>
      </c>
      <c r="C364" s="4">
        <v>0.25</v>
      </c>
      <c r="D364" s="5">
        <v>2.12</v>
      </c>
      <c r="E364" s="6">
        <f>C364*D356*D356/6</f>
        <v>0.18375</v>
      </c>
      <c r="F364" s="5">
        <f>E364/E365</f>
        <v>3.3284149272994189E-2</v>
      </c>
      <c r="G364" s="37">
        <f t="shared" si="31"/>
        <v>10255</v>
      </c>
      <c r="H364" s="37">
        <f t="shared" si="29"/>
        <v>341.3289507945554</v>
      </c>
      <c r="I364" s="37">
        <f t="shared" si="32"/>
        <v>1179</v>
      </c>
      <c r="J364" s="37">
        <f t="shared" si="30"/>
        <v>39.242011992860149</v>
      </c>
    </row>
    <row r="365" spans="2:10" x14ac:dyDescent="0.3">
      <c r="E365" s="30">
        <f>SUM(E346:E364)</f>
        <v>5.5206458333333313</v>
      </c>
      <c r="H365" s="11">
        <f>SUM(H346:H364)</f>
        <v>10255.000000000004</v>
      </c>
      <c r="I365" s="10"/>
      <c r="J365" s="11">
        <f>SUM(J346:J364)</f>
        <v>1179.0000000000007</v>
      </c>
    </row>
    <row r="367" spans="2:10" x14ac:dyDescent="0.3">
      <c r="B367" t="s">
        <v>175</v>
      </c>
    </row>
    <row r="368" spans="2:10" ht="15" x14ac:dyDescent="0.3">
      <c r="B368" s="4" t="s">
        <v>2</v>
      </c>
      <c r="C368" s="4" t="s">
        <v>3</v>
      </c>
      <c r="D368" s="4" t="s">
        <v>4</v>
      </c>
      <c r="E368" s="4" t="s">
        <v>186</v>
      </c>
      <c r="F368" s="8" t="s">
        <v>167</v>
      </c>
      <c r="G368" s="8" t="s">
        <v>173</v>
      </c>
      <c r="H368" s="8" t="s">
        <v>168</v>
      </c>
      <c r="I368" s="8" t="s">
        <v>174</v>
      </c>
      <c r="J368" s="8" t="s">
        <v>171</v>
      </c>
    </row>
    <row r="369" spans="2:10" x14ac:dyDescent="0.3">
      <c r="B369" s="4" t="s">
        <v>52</v>
      </c>
      <c r="C369" s="4">
        <v>0.25</v>
      </c>
      <c r="D369" s="5">
        <v>4.8099999999999996</v>
      </c>
      <c r="E369" s="6">
        <f>C369*D369*D369/6</f>
        <v>0.96400416666666644</v>
      </c>
      <c r="F369" s="5">
        <f>E369/E388</f>
        <v>0.17461800589453985</v>
      </c>
      <c r="G369" s="37">
        <v>6837</v>
      </c>
      <c r="H369" s="37">
        <f>F369*G369</f>
        <v>1193.863306300969</v>
      </c>
      <c r="I369" s="37">
        <v>1061</v>
      </c>
      <c r="J369" s="37">
        <f>I369*F369</f>
        <v>185.26970425410678</v>
      </c>
    </row>
    <row r="370" spans="2:10" x14ac:dyDescent="0.3">
      <c r="B370" s="4" t="s">
        <v>53</v>
      </c>
      <c r="C370" s="4">
        <v>0.25</v>
      </c>
      <c r="D370" s="5">
        <v>4.8099999999999996</v>
      </c>
      <c r="E370" s="6">
        <f t="shared" ref="E370:E385" si="33">C370*D370*D370/6</f>
        <v>0.96400416666666644</v>
      </c>
      <c r="F370" s="5">
        <f>E370/E388</f>
        <v>0.17461800589453985</v>
      </c>
      <c r="G370" s="37">
        <f>G369</f>
        <v>6837</v>
      </c>
      <c r="H370" s="37">
        <f t="shared" ref="H370:H387" si="34">F370*G370</f>
        <v>1193.863306300969</v>
      </c>
      <c r="I370" s="37">
        <f>I369</f>
        <v>1061</v>
      </c>
      <c r="J370" s="37">
        <f t="shared" ref="J370:J387" si="35">I370*F370</f>
        <v>185.26970425410678</v>
      </c>
    </row>
    <row r="371" spans="2:10" x14ac:dyDescent="0.3">
      <c r="B371" s="4" t="s">
        <v>54</v>
      </c>
      <c r="C371" s="4">
        <v>0.25</v>
      </c>
      <c r="D371" s="5">
        <v>2.1</v>
      </c>
      <c r="E371" s="6">
        <f t="shared" si="33"/>
        <v>0.18375</v>
      </c>
      <c r="F371" s="5">
        <f>E371/E388</f>
        <v>3.3284149272994189E-2</v>
      </c>
      <c r="G371" s="37">
        <f t="shared" ref="G371:G387" si="36">G370</f>
        <v>6837</v>
      </c>
      <c r="H371" s="37">
        <f t="shared" si="34"/>
        <v>227.56372857946127</v>
      </c>
      <c r="I371" s="37">
        <f t="shared" ref="I371:I387" si="37">I370</f>
        <v>1061</v>
      </c>
      <c r="J371" s="37">
        <f t="shared" si="35"/>
        <v>35.314482378646836</v>
      </c>
    </row>
    <row r="372" spans="2:10" x14ac:dyDescent="0.3">
      <c r="B372" s="4" t="s">
        <v>55</v>
      </c>
      <c r="C372" s="4">
        <v>0.25</v>
      </c>
      <c r="D372" s="5">
        <v>2.1</v>
      </c>
      <c r="E372" s="6">
        <f t="shared" si="33"/>
        <v>0.18375</v>
      </c>
      <c r="F372" s="5">
        <f>E372/E388</f>
        <v>3.3284149272994189E-2</v>
      </c>
      <c r="G372" s="37">
        <f t="shared" si="36"/>
        <v>6837</v>
      </c>
      <c r="H372" s="37">
        <f t="shared" si="34"/>
        <v>227.56372857946127</v>
      </c>
      <c r="I372" s="37">
        <f t="shared" si="37"/>
        <v>1061</v>
      </c>
      <c r="J372" s="37">
        <f t="shared" si="35"/>
        <v>35.314482378646836</v>
      </c>
    </row>
    <row r="373" spans="2:10" x14ac:dyDescent="0.3">
      <c r="B373" s="4" t="s">
        <v>56</v>
      </c>
      <c r="C373" s="4">
        <v>0.25</v>
      </c>
      <c r="D373" s="5">
        <v>2.0099999999999998</v>
      </c>
      <c r="E373" s="6">
        <f t="shared" si="33"/>
        <v>0.16833749999999995</v>
      </c>
      <c r="F373" s="5">
        <f>E373/E388</f>
        <v>3.049235634417773E-2</v>
      </c>
      <c r="G373" s="37">
        <f t="shared" si="36"/>
        <v>6837</v>
      </c>
      <c r="H373" s="37">
        <f t="shared" si="34"/>
        <v>208.47624032514312</v>
      </c>
      <c r="I373" s="37">
        <f t="shared" si="37"/>
        <v>1061</v>
      </c>
      <c r="J373" s="37">
        <f t="shared" si="35"/>
        <v>32.352390081172572</v>
      </c>
    </row>
    <row r="374" spans="2:10" x14ac:dyDescent="0.3">
      <c r="B374" s="4" t="s">
        <v>57</v>
      </c>
      <c r="C374" s="4">
        <v>0.25</v>
      </c>
      <c r="D374" s="5">
        <v>2.1</v>
      </c>
      <c r="E374" s="6">
        <f t="shared" si="33"/>
        <v>0.18375</v>
      </c>
      <c r="F374" s="5">
        <f>E374/E388</f>
        <v>3.3284149272994189E-2</v>
      </c>
      <c r="G374" s="37">
        <f t="shared" si="36"/>
        <v>6837</v>
      </c>
      <c r="H374" s="37">
        <f t="shared" si="34"/>
        <v>227.56372857946127</v>
      </c>
      <c r="I374" s="37">
        <f t="shared" si="37"/>
        <v>1061</v>
      </c>
      <c r="J374" s="37">
        <f t="shared" si="35"/>
        <v>35.314482378646836</v>
      </c>
    </row>
    <row r="375" spans="2:10" x14ac:dyDescent="0.3">
      <c r="B375" s="4" t="s">
        <v>58</v>
      </c>
      <c r="C375" s="4">
        <v>0.25</v>
      </c>
      <c r="D375" s="5">
        <v>2.0499999999999998</v>
      </c>
      <c r="E375" s="6">
        <f t="shared" si="33"/>
        <v>0.17510416666666664</v>
      </c>
      <c r="F375" s="5">
        <f>E375/E388</f>
        <v>3.1718058349151486E-2</v>
      </c>
      <c r="G375" s="37">
        <f t="shared" si="36"/>
        <v>6837</v>
      </c>
      <c r="H375" s="37">
        <f t="shared" si="34"/>
        <v>216.85636493314871</v>
      </c>
      <c r="I375" s="37">
        <f t="shared" si="37"/>
        <v>1061</v>
      </c>
      <c r="J375" s="37">
        <f t="shared" si="35"/>
        <v>33.652859908449727</v>
      </c>
    </row>
    <row r="376" spans="2:10" x14ac:dyDescent="0.3">
      <c r="B376" s="4" t="s">
        <v>59</v>
      </c>
      <c r="C376" s="4">
        <v>0.25</v>
      </c>
      <c r="D376" s="5">
        <v>2.75</v>
      </c>
      <c r="E376" s="6">
        <f t="shared" si="33"/>
        <v>0.31510416666666669</v>
      </c>
      <c r="F376" s="5">
        <f>E376/E388</f>
        <v>5.7077410176194686E-2</v>
      </c>
      <c r="G376" s="37">
        <f t="shared" si="36"/>
        <v>6837</v>
      </c>
      <c r="H376" s="37">
        <f t="shared" si="34"/>
        <v>390.23825337464308</v>
      </c>
      <c r="I376" s="37">
        <f t="shared" si="37"/>
        <v>1061</v>
      </c>
      <c r="J376" s="37">
        <f t="shared" si="35"/>
        <v>60.559132196942564</v>
      </c>
    </row>
    <row r="377" spans="2:10" x14ac:dyDescent="0.3">
      <c r="B377" s="4" t="s">
        <v>60</v>
      </c>
      <c r="C377" s="4">
        <v>0.25</v>
      </c>
      <c r="D377" s="5">
        <v>3.16</v>
      </c>
      <c r="E377" s="6">
        <f t="shared" si="33"/>
        <v>0.41606666666666675</v>
      </c>
      <c r="F377" s="5">
        <f>E377/E388</f>
        <v>7.5365578453607904E-2</v>
      </c>
      <c r="G377" s="37">
        <f t="shared" si="36"/>
        <v>6837</v>
      </c>
      <c r="H377" s="37">
        <f t="shared" si="34"/>
        <v>515.27445988731722</v>
      </c>
      <c r="I377" s="37">
        <f t="shared" si="37"/>
        <v>1061</v>
      </c>
      <c r="J377" s="37">
        <f t="shared" si="35"/>
        <v>79.962878739277983</v>
      </c>
    </row>
    <row r="378" spans="2:10" x14ac:dyDescent="0.3">
      <c r="B378" s="4" t="s">
        <v>61</v>
      </c>
      <c r="C378" s="4">
        <v>0.25</v>
      </c>
      <c r="D378" s="5">
        <v>1.63</v>
      </c>
      <c r="E378" s="6">
        <f t="shared" si="33"/>
        <v>0.11070416666666666</v>
      </c>
      <c r="F378" s="5">
        <f>E378/E388</f>
        <v>2.0052756508711623E-2</v>
      </c>
      <c r="G378" s="37">
        <f t="shared" si="36"/>
        <v>6837</v>
      </c>
      <c r="H378" s="37">
        <f t="shared" si="34"/>
        <v>137.10069625006136</v>
      </c>
      <c r="I378" s="37">
        <f t="shared" si="37"/>
        <v>1061</v>
      </c>
      <c r="J378" s="37">
        <f t="shared" si="35"/>
        <v>21.275974655743031</v>
      </c>
    </row>
    <row r="379" spans="2:10" x14ac:dyDescent="0.3">
      <c r="B379" s="4" t="s">
        <v>62</v>
      </c>
      <c r="C379" s="4">
        <v>0.25</v>
      </c>
      <c r="D379" s="5">
        <v>2.1</v>
      </c>
      <c r="E379" s="6">
        <f t="shared" si="33"/>
        <v>0.18375</v>
      </c>
      <c r="F379" s="5">
        <f>E379/E388</f>
        <v>3.3284149272994189E-2</v>
      </c>
      <c r="G379" s="37">
        <f t="shared" si="36"/>
        <v>6837</v>
      </c>
      <c r="H379" s="37">
        <f t="shared" si="34"/>
        <v>227.56372857946127</v>
      </c>
      <c r="I379" s="37">
        <f t="shared" si="37"/>
        <v>1061</v>
      </c>
      <c r="J379" s="37">
        <f t="shared" si="35"/>
        <v>35.314482378646836</v>
      </c>
    </row>
    <row r="380" spans="2:10" x14ac:dyDescent="0.3">
      <c r="B380" s="4" t="s">
        <v>63</v>
      </c>
      <c r="C380" s="4">
        <v>0.25</v>
      </c>
      <c r="D380" s="5">
        <v>3.16</v>
      </c>
      <c r="E380" s="6">
        <f t="shared" si="33"/>
        <v>0.41606666666666675</v>
      </c>
      <c r="F380" s="5">
        <f>E380/E388</f>
        <v>7.5365578453607904E-2</v>
      </c>
      <c r="G380" s="37">
        <f t="shared" si="36"/>
        <v>6837</v>
      </c>
      <c r="H380" s="37">
        <f t="shared" si="34"/>
        <v>515.27445988731722</v>
      </c>
      <c r="I380" s="37">
        <f t="shared" si="37"/>
        <v>1061</v>
      </c>
      <c r="J380" s="37">
        <f t="shared" si="35"/>
        <v>79.962878739277983</v>
      </c>
    </row>
    <row r="381" spans="2:10" x14ac:dyDescent="0.3">
      <c r="B381" s="4" t="s">
        <v>64</v>
      </c>
      <c r="C381" s="4">
        <v>0.25</v>
      </c>
      <c r="D381" s="5">
        <v>2.0099999999999998</v>
      </c>
      <c r="E381" s="6">
        <f t="shared" si="33"/>
        <v>0.16833749999999995</v>
      </c>
      <c r="F381" s="5">
        <f>E381/E388</f>
        <v>3.049235634417773E-2</v>
      </c>
      <c r="G381" s="37">
        <f t="shared" si="36"/>
        <v>6837</v>
      </c>
      <c r="H381" s="37">
        <f t="shared" si="34"/>
        <v>208.47624032514312</v>
      </c>
      <c r="I381" s="37">
        <f t="shared" si="37"/>
        <v>1061</v>
      </c>
      <c r="J381" s="37">
        <f t="shared" si="35"/>
        <v>32.352390081172572</v>
      </c>
    </row>
    <row r="382" spans="2:10" x14ac:dyDescent="0.3">
      <c r="B382" s="4" t="s">
        <v>65</v>
      </c>
      <c r="C382" s="4">
        <v>0.25</v>
      </c>
      <c r="D382" s="5">
        <v>2.1</v>
      </c>
      <c r="E382" s="6">
        <f t="shared" si="33"/>
        <v>0.18375</v>
      </c>
      <c r="F382" s="5">
        <f>E382/E388</f>
        <v>3.3284149272994189E-2</v>
      </c>
      <c r="G382" s="37">
        <f t="shared" si="36"/>
        <v>6837</v>
      </c>
      <c r="H382" s="37">
        <f t="shared" si="34"/>
        <v>227.56372857946127</v>
      </c>
      <c r="I382" s="37">
        <f t="shared" si="37"/>
        <v>1061</v>
      </c>
      <c r="J382" s="37">
        <f t="shared" si="35"/>
        <v>35.314482378646836</v>
      </c>
    </row>
    <row r="383" spans="2:10" x14ac:dyDescent="0.3">
      <c r="B383" s="4" t="s">
        <v>66</v>
      </c>
      <c r="C383" s="4">
        <v>0.25</v>
      </c>
      <c r="D383" s="5">
        <v>2.0499999999999998</v>
      </c>
      <c r="E383" s="6">
        <f t="shared" si="33"/>
        <v>0.17510416666666664</v>
      </c>
      <c r="F383" s="5">
        <f>E383/E388</f>
        <v>3.1718058349151486E-2</v>
      </c>
      <c r="G383" s="37">
        <f t="shared" si="36"/>
        <v>6837</v>
      </c>
      <c r="H383" s="37">
        <f t="shared" si="34"/>
        <v>216.85636493314871</v>
      </c>
      <c r="I383" s="37">
        <f t="shared" si="37"/>
        <v>1061</v>
      </c>
      <c r="J383" s="37">
        <f t="shared" si="35"/>
        <v>33.652859908449727</v>
      </c>
    </row>
    <row r="384" spans="2:10" x14ac:dyDescent="0.3">
      <c r="B384" s="4" t="s">
        <v>67</v>
      </c>
      <c r="C384" s="4">
        <v>0.25</v>
      </c>
      <c r="D384" s="5">
        <v>2.15</v>
      </c>
      <c r="E384" s="6">
        <f t="shared" si="33"/>
        <v>0.19260416666666666</v>
      </c>
      <c r="F384" s="5">
        <f>E384/E388</f>
        <v>3.4887977327531891E-2</v>
      </c>
      <c r="G384" s="37">
        <f t="shared" si="36"/>
        <v>6837</v>
      </c>
      <c r="H384" s="37">
        <f t="shared" si="34"/>
        <v>238.52910098833553</v>
      </c>
      <c r="I384" s="37">
        <f t="shared" si="37"/>
        <v>1061</v>
      </c>
      <c r="J384" s="37">
        <f t="shared" si="35"/>
        <v>37.016143944511334</v>
      </c>
    </row>
    <row r="385" spans="2:10" x14ac:dyDescent="0.3">
      <c r="B385" s="4" t="s">
        <v>68</v>
      </c>
      <c r="C385" s="4">
        <v>0.25</v>
      </c>
      <c r="D385" s="5">
        <v>2.41</v>
      </c>
      <c r="E385" s="6">
        <f t="shared" si="33"/>
        <v>0.24200416666666669</v>
      </c>
      <c r="F385" s="5">
        <f>E385/E388</f>
        <v>4.3836205757931422E-2</v>
      </c>
      <c r="G385" s="37">
        <f t="shared" si="36"/>
        <v>6837</v>
      </c>
      <c r="H385" s="37">
        <f t="shared" si="34"/>
        <v>299.70813876697713</v>
      </c>
      <c r="I385" s="37">
        <f t="shared" si="37"/>
        <v>1061</v>
      </c>
      <c r="J385" s="37">
        <f t="shared" si="35"/>
        <v>46.510214309165242</v>
      </c>
    </row>
    <row r="386" spans="2:10" x14ac:dyDescent="0.3">
      <c r="B386" s="4" t="s">
        <v>69</v>
      </c>
      <c r="C386" s="4">
        <v>0.25</v>
      </c>
      <c r="D386" s="5">
        <v>3.76</v>
      </c>
      <c r="E386" s="6">
        <f>C386*D378*D378/6</f>
        <v>0.11070416666666666</v>
      </c>
      <c r="F386" s="5">
        <f>E386/E388</f>
        <v>2.0052756508711623E-2</v>
      </c>
      <c r="G386" s="37">
        <f t="shared" si="36"/>
        <v>6837</v>
      </c>
      <c r="H386" s="37">
        <f t="shared" si="34"/>
        <v>137.10069625006136</v>
      </c>
      <c r="I386" s="37">
        <f t="shared" si="37"/>
        <v>1061</v>
      </c>
      <c r="J386" s="37">
        <f t="shared" si="35"/>
        <v>21.275974655743031</v>
      </c>
    </row>
    <row r="387" spans="2:10" x14ac:dyDescent="0.3">
      <c r="B387" s="4" t="s">
        <v>70</v>
      </c>
      <c r="C387" s="4">
        <v>0.25</v>
      </c>
      <c r="D387" s="5">
        <v>2.12</v>
      </c>
      <c r="E387" s="6">
        <f>C387*D379*D379/6</f>
        <v>0.18375</v>
      </c>
      <c r="F387" s="5">
        <f>E387/E388</f>
        <v>3.3284149272994189E-2</v>
      </c>
      <c r="G387" s="37">
        <f t="shared" si="36"/>
        <v>6837</v>
      </c>
      <c r="H387" s="37">
        <f t="shared" si="34"/>
        <v>227.56372857946127</v>
      </c>
      <c r="I387" s="37">
        <f t="shared" si="37"/>
        <v>1061</v>
      </c>
      <c r="J387" s="37">
        <f t="shared" si="35"/>
        <v>35.314482378646836</v>
      </c>
    </row>
    <row r="388" spans="2:10" x14ac:dyDescent="0.3">
      <c r="E388" s="30">
        <f>SUM(E369:E387)</f>
        <v>5.5206458333333313</v>
      </c>
      <c r="H388" s="11">
        <f>SUM(H369:H387)</f>
        <v>6837.0000000000018</v>
      </c>
      <c r="I388" s="10"/>
      <c r="J388" s="11">
        <f>SUM(J369:J387)</f>
        <v>1061.0000000000005</v>
      </c>
    </row>
    <row r="391" spans="2:10" x14ac:dyDescent="0.3">
      <c r="B391" t="s">
        <v>176</v>
      </c>
    </row>
    <row r="392" spans="2:10" ht="15" x14ac:dyDescent="0.3">
      <c r="B392" s="4" t="s">
        <v>2</v>
      </c>
      <c r="C392" s="4" t="s">
        <v>3</v>
      </c>
      <c r="D392" s="4" t="s">
        <v>4</v>
      </c>
      <c r="E392" s="4" t="s">
        <v>186</v>
      </c>
      <c r="F392" s="8" t="s">
        <v>167</v>
      </c>
      <c r="G392" s="8" t="s">
        <v>173</v>
      </c>
      <c r="H392" s="8" t="s">
        <v>168</v>
      </c>
      <c r="I392" s="8" t="s">
        <v>174</v>
      </c>
      <c r="J392" s="8" t="s">
        <v>171</v>
      </c>
    </row>
    <row r="393" spans="2:10" x14ac:dyDescent="0.3">
      <c r="B393" s="4" t="s">
        <v>52</v>
      </c>
      <c r="C393" s="4">
        <v>0.25</v>
      </c>
      <c r="D393" s="5">
        <v>4.8099999999999996</v>
      </c>
      <c r="E393" s="6">
        <f>C393*D393*D393/6</f>
        <v>0.96400416666666644</v>
      </c>
      <c r="F393" s="5">
        <f>E393/E412</f>
        <v>0.17461800589453985</v>
      </c>
      <c r="G393" s="37">
        <v>3760</v>
      </c>
      <c r="H393" s="37">
        <f>F393*G393</f>
        <v>656.56370216346988</v>
      </c>
      <c r="I393" s="37">
        <v>825</v>
      </c>
      <c r="J393" s="37">
        <f>I393*F393</f>
        <v>144.05985486299537</v>
      </c>
    </row>
    <row r="394" spans="2:10" x14ac:dyDescent="0.3">
      <c r="B394" s="4" t="s">
        <v>53</v>
      </c>
      <c r="C394" s="4">
        <v>0.25</v>
      </c>
      <c r="D394" s="5">
        <v>4.8099999999999996</v>
      </c>
      <c r="E394" s="6">
        <f t="shared" ref="E394:E409" si="38">C394*D394*D394/6</f>
        <v>0.96400416666666644</v>
      </c>
      <c r="F394" s="5">
        <f>E394/E412</f>
        <v>0.17461800589453985</v>
      </c>
      <c r="G394" s="37">
        <f>G393</f>
        <v>3760</v>
      </c>
      <c r="H394" s="37">
        <f t="shared" ref="H394:H411" si="39">F394*G394</f>
        <v>656.56370216346988</v>
      </c>
      <c r="I394" s="37">
        <f>I393</f>
        <v>825</v>
      </c>
      <c r="J394" s="37">
        <f t="shared" ref="J394:J411" si="40">I394*F394</f>
        <v>144.05985486299537</v>
      </c>
    </row>
    <row r="395" spans="2:10" x14ac:dyDescent="0.3">
      <c r="B395" s="4" t="s">
        <v>54</v>
      </c>
      <c r="C395" s="4">
        <v>0.25</v>
      </c>
      <c r="D395" s="5">
        <v>2.1</v>
      </c>
      <c r="E395" s="6">
        <f t="shared" si="38"/>
        <v>0.18375</v>
      </c>
      <c r="F395" s="5">
        <f>E395/E412</f>
        <v>3.3284149272994189E-2</v>
      </c>
      <c r="G395" s="37">
        <f t="shared" ref="G395:G411" si="41">G394</f>
        <v>3760</v>
      </c>
      <c r="H395" s="37">
        <f t="shared" si="39"/>
        <v>125.14840126645815</v>
      </c>
      <c r="I395" s="37">
        <f t="shared" ref="I395:I411" si="42">I394</f>
        <v>825</v>
      </c>
      <c r="J395" s="37">
        <f t="shared" si="40"/>
        <v>27.459423150220207</v>
      </c>
    </row>
    <row r="396" spans="2:10" x14ac:dyDescent="0.3">
      <c r="B396" s="4" t="s">
        <v>55</v>
      </c>
      <c r="C396" s="4">
        <v>0.25</v>
      </c>
      <c r="D396" s="5">
        <v>2.1</v>
      </c>
      <c r="E396" s="6">
        <f t="shared" si="38"/>
        <v>0.18375</v>
      </c>
      <c r="F396" s="5">
        <f>E396/E412</f>
        <v>3.3284149272994189E-2</v>
      </c>
      <c r="G396" s="37">
        <f t="shared" si="41"/>
        <v>3760</v>
      </c>
      <c r="H396" s="37">
        <f t="shared" si="39"/>
        <v>125.14840126645815</v>
      </c>
      <c r="I396" s="37">
        <f t="shared" si="42"/>
        <v>825</v>
      </c>
      <c r="J396" s="37">
        <f t="shared" si="40"/>
        <v>27.459423150220207</v>
      </c>
    </row>
    <row r="397" spans="2:10" x14ac:dyDescent="0.3">
      <c r="B397" s="4" t="s">
        <v>56</v>
      </c>
      <c r="C397" s="4">
        <v>0.25</v>
      </c>
      <c r="D397" s="5">
        <v>2.0099999999999998</v>
      </c>
      <c r="E397" s="6">
        <f t="shared" si="38"/>
        <v>0.16833749999999995</v>
      </c>
      <c r="F397" s="5">
        <f>E397/E412</f>
        <v>3.049235634417773E-2</v>
      </c>
      <c r="G397" s="37">
        <f t="shared" si="41"/>
        <v>3760</v>
      </c>
      <c r="H397" s="37">
        <f t="shared" si="39"/>
        <v>114.65125985410826</v>
      </c>
      <c r="I397" s="37">
        <f t="shared" si="42"/>
        <v>825</v>
      </c>
      <c r="J397" s="37">
        <f t="shared" si="40"/>
        <v>25.156193983946626</v>
      </c>
    </row>
    <row r="398" spans="2:10" x14ac:dyDescent="0.3">
      <c r="B398" s="4" t="s">
        <v>57</v>
      </c>
      <c r="C398" s="4">
        <v>0.25</v>
      </c>
      <c r="D398" s="5">
        <v>2.1</v>
      </c>
      <c r="E398" s="6">
        <f t="shared" si="38"/>
        <v>0.18375</v>
      </c>
      <c r="F398" s="5">
        <f>E398/E412</f>
        <v>3.3284149272994189E-2</v>
      </c>
      <c r="G398" s="37">
        <f t="shared" si="41"/>
        <v>3760</v>
      </c>
      <c r="H398" s="37">
        <f t="shared" si="39"/>
        <v>125.14840126645815</v>
      </c>
      <c r="I398" s="37">
        <f t="shared" si="42"/>
        <v>825</v>
      </c>
      <c r="J398" s="37">
        <f t="shared" si="40"/>
        <v>27.459423150220207</v>
      </c>
    </row>
    <row r="399" spans="2:10" x14ac:dyDescent="0.3">
      <c r="B399" s="4" t="s">
        <v>58</v>
      </c>
      <c r="C399" s="4">
        <v>0.25</v>
      </c>
      <c r="D399" s="5">
        <v>2.0499999999999998</v>
      </c>
      <c r="E399" s="6">
        <f t="shared" si="38"/>
        <v>0.17510416666666664</v>
      </c>
      <c r="F399" s="5">
        <f>E399/E412</f>
        <v>3.1718058349151486E-2</v>
      </c>
      <c r="G399" s="37">
        <f t="shared" si="41"/>
        <v>3760</v>
      </c>
      <c r="H399" s="37">
        <f t="shared" si="39"/>
        <v>119.25989939280959</v>
      </c>
      <c r="I399" s="37">
        <f t="shared" si="42"/>
        <v>825</v>
      </c>
      <c r="J399" s="37">
        <f t="shared" si="40"/>
        <v>26.167398138049975</v>
      </c>
    </row>
    <row r="400" spans="2:10" x14ac:dyDescent="0.3">
      <c r="B400" s="4" t="s">
        <v>59</v>
      </c>
      <c r="C400" s="4">
        <v>0.25</v>
      </c>
      <c r="D400" s="5">
        <v>2.75</v>
      </c>
      <c r="E400" s="6">
        <f t="shared" si="38"/>
        <v>0.31510416666666669</v>
      </c>
      <c r="F400" s="5">
        <f>E400/E412</f>
        <v>5.7077410176194686E-2</v>
      </c>
      <c r="G400" s="37">
        <f t="shared" si="41"/>
        <v>3760</v>
      </c>
      <c r="H400" s="37">
        <f t="shared" si="39"/>
        <v>214.61106226249203</v>
      </c>
      <c r="I400" s="37">
        <f t="shared" si="42"/>
        <v>825</v>
      </c>
      <c r="J400" s="37">
        <f t="shared" si="40"/>
        <v>47.088863395360619</v>
      </c>
    </row>
    <row r="401" spans="2:10" x14ac:dyDescent="0.3">
      <c r="B401" s="4" t="s">
        <v>60</v>
      </c>
      <c r="C401" s="4">
        <v>0.25</v>
      </c>
      <c r="D401" s="5">
        <v>3.16</v>
      </c>
      <c r="E401" s="6">
        <f t="shared" si="38"/>
        <v>0.41606666666666675</v>
      </c>
      <c r="F401" s="5">
        <f>E401/E412</f>
        <v>7.5365578453607904E-2</v>
      </c>
      <c r="G401" s="37">
        <f t="shared" si="41"/>
        <v>3760</v>
      </c>
      <c r="H401" s="37">
        <f t="shared" si="39"/>
        <v>283.37457498556574</v>
      </c>
      <c r="I401" s="37">
        <f t="shared" si="42"/>
        <v>825</v>
      </c>
      <c r="J401" s="37">
        <f t="shared" si="40"/>
        <v>62.176602224226521</v>
      </c>
    </row>
    <row r="402" spans="2:10" x14ac:dyDescent="0.3">
      <c r="B402" s="4" t="s">
        <v>61</v>
      </c>
      <c r="C402" s="4">
        <v>0.25</v>
      </c>
      <c r="D402" s="5">
        <v>1.63</v>
      </c>
      <c r="E402" s="6">
        <f t="shared" si="38"/>
        <v>0.11070416666666666</v>
      </c>
      <c r="F402" s="5">
        <f>E402/E412</f>
        <v>2.0052756508711623E-2</v>
      </c>
      <c r="G402" s="37">
        <f t="shared" si="41"/>
        <v>3760</v>
      </c>
      <c r="H402" s="37">
        <f t="shared" si="39"/>
        <v>75.398364472755702</v>
      </c>
      <c r="I402" s="37">
        <f t="shared" si="42"/>
        <v>825</v>
      </c>
      <c r="J402" s="37">
        <f t="shared" si="40"/>
        <v>16.543524119687088</v>
      </c>
    </row>
    <row r="403" spans="2:10" x14ac:dyDescent="0.3">
      <c r="B403" s="4" t="s">
        <v>62</v>
      </c>
      <c r="C403" s="4">
        <v>0.25</v>
      </c>
      <c r="D403" s="5">
        <v>2.1</v>
      </c>
      <c r="E403" s="6">
        <f t="shared" si="38"/>
        <v>0.18375</v>
      </c>
      <c r="F403" s="5">
        <f>E403/E412</f>
        <v>3.3284149272994189E-2</v>
      </c>
      <c r="G403" s="37">
        <f t="shared" si="41"/>
        <v>3760</v>
      </c>
      <c r="H403" s="37">
        <f t="shared" si="39"/>
        <v>125.14840126645815</v>
      </c>
      <c r="I403" s="37">
        <f t="shared" si="42"/>
        <v>825</v>
      </c>
      <c r="J403" s="37">
        <f t="shared" si="40"/>
        <v>27.459423150220207</v>
      </c>
    </row>
    <row r="404" spans="2:10" x14ac:dyDescent="0.3">
      <c r="B404" s="4" t="s">
        <v>63</v>
      </c>
      <c r="C404" s="4">
        <v>0.25</v>
      </c>
      <c r="D404" s="5">
        <v>3.16</v>
      </c>
      <c r="E404" s="6">
        <f t="shared" si="38"/>
        <v>0.41606666666666675</v>
      </c>
      <c r="F404" s="5">
        <f>E404/E412</f>
        <v>7.5365578453607904E-2</v>
      </c>
      <c r="G404" s="37">
        <f t="shared" si="41"/>
        <v>3760</v>
      </c>
      <c r="H404" s="37">
        <f t="shared" si="39"/>
        <v>283.37457498556574</v>
      </c>
      <c r="I404" s="37">
        <f t="shared" si="42"/>
        <v>825</v>
      </c>
      <c r="J404" s="37">
        <f t="shared" si="40"/>
        <v>62.176602224226521</v>
      </c>
    </row>
    <row r="405" spans="2:10" x14ac:dyDescent="0.3">
      <c r="B405" s="4" t="s">
        <v>64</v>
      </c>
      <c r="C405" s="4">
        <v>0.25</v>
      </c>
      <c r="D405" s="5">
        <v>2.0099999999999998</v>
      </c>
      <c r="E405" s="6">
        <f t="shared" si="38"/>
        <v>0.16833749999999995</v>
      </c>
      <c r="F405" s="5">
        <f>E405/E412</f>
        <v>3.049235634417773E-2</v>
      </c>
      <c r="G405" s="37">
        <f t="shared" si="41"/>
        <v>3760</v>
      </c>
      <c r="H405" s="37">
        <f t="shared" si="39"/>
        <v>114.65125985410826</v>
      </c>
      <c r="I405" s="37">
        <f t="shared" si="42"/>
        <v>825</v>
      </c>
      <c r="J405" s="37">
        <f t="shared" si="40"/>
        <v>25.156193983946626</v>
      </c>
    </row>
    <row r="406" spans="2:10" x14ac:dyDescent="0.3">
      <c r="B406" s="4" t="s">
        <v>65</v>
      </c>
      <c r="C406" s="4">
        <v>0.25</v>
      </c>
      <c r="D406" s="5">
        <v>2.1</v>
      </c>
      <c r="E406" s="6">
        <f t="shared" si="38"/>
        <v>0.18375</v>
      </c>
      <c r="F406" s="5">
        <f>E406/E412</f>
        <v>3.3284149272994189E-2</v>
      </c>
      <c r="G406" s="37">
        <f t="shared" si="41"/>
        <v>3760</v>
      </c>
      <c r="H406" s="37">
        <f t="shared" si="39"/>
        <v>125.14840126645815</v>
      </c>
      <c r="I406" s="37">
        <f t="shared" si="42"/>
        <v>825</v>
      </c>
      <c r="J406" s="37">
        <f t="shared" si="40"/>
        <v>27.459423150220207</v>
      </c>
    </row>
    <row r="407" spans="2:10" x14ac:dyDescent="0.3">
      <c r="B407" s="4" t="s">
        <v>66</v>
      </c>
      <c r="C407" s="4">
        <v>0.25</v>
      </c>
      <c r="D407" s="5">
        <v>2.0499999999999998</v>
      </c>
      <c r="E407" s="6">
        <f t="shared" si="38"/>
        <v>0.17510416666666664</v>
      </c>
      <c r="F407" s="5">
        <f>E407/E412</f>
        <v>3.1718058349151486E-2</v>
      </c>
      <c r="G407" s="37">
        <f t="shared" si="41"/>
        <v>3760</v>
      </c>
      <c r="H407" s="37">
        <f t="shared" si="39"/>
        <v>119.25989939280959</v>
      </c>
      <c r="I407" s="37">
        <f t="shared" si="42"/>
        <v>825</v>
      </c>
      <c r="J407" s="37">
        <f t="shared" si="40"/>
        <v>26.167398138049975</v>
      </c>
    </row>
    <row r="408" spans="2:10" x14ac:dyDescent="0.3">
      <c r="B408" s="4" t="s">
        <v>67</v>
      </c>
      <c r="C408" s="4">
        <v>0.25</v>
      </c>
      <c r="D408" s="5">
        <v>2.15</v>
      </c>
      <c r="E408" s="6">
        <f t="shared" si="38"/>
        <v>0.19260416666666666</v>
      </c>
      <c r="F408" s="5">
        <f>E408/E412</f>
        <v>3.4887977327531891E-2</v>
      </c>
      <c r="G408" s="37">
        <f t="shared" si="41"/>
        <v>3760</v>
      </c>
      <c r="H408" s="37">
        <f t="shared" si="39"/>
        <v>131.17879475151992</v>
      </c>
      <c r="I408" s="37">
        <f t="shared" si="42"/>
        <v>825</v>
      </c>
      <c r="J408" s="37">
        <f t="shared" si="40"/>
        <v>28.782581295213809</v>
      </c>
    </row>
    <row r="409" spans="2:10" x14ac:dyDescent="0.3">
      <c r="B409" s="4" t="s">
        <v>68</v>
      </c>
      <c r="C409" s="4">
        <v>0.25</v>
      </c>
      <c r="D409" s="5">
        <v>2.41</v>
      </c>
      <c r="E409" s="6">
        <f t="shared" si="38"/>
        <v>0.24200416666666669</v>
      </c>
      <c r="F409" s="5">
        <f>E409/E412</f>
        <v>4.3836205757931422E-2</v>
      </c>
      <c r="G409" s="37">
        <f t="shared" si="41"/>
        <v>3760</v>
      </c>
      <c r="H409" s="37">
        <f t="shared" si="39"/>
        <v>164.82413364982216</v>
      </c>
      <c r="I409" s="37">
        <f t="shared" si="42"/>
        <v>825</v>
      </c>
      <c r="J409" s="37">
        <f t="shared" si="40"/>
        <v>36.16486975029342</v>
      </c>
    </row>
    <row r="410" spans="2:10" x14ac:dyDescent="0.3">
      <c r="B410" s="4" t="s">
        <v>69</v>
      </c>
      <c r="C410" s="4">
        <v>0.25</v>
      </c>
      <c r="D410" s="5">
        <v>3.76</v>
      </c>
      <c r="E410" s="6">
        <f>C410*D402*D402/6</f>
        <v>0.11070416666666666</v>
      </c>
      <c r="F410" s="5">
        <f>E410/E412</f>
        <v>2.0052756508711623E-2</v>
      </c>
      <c r="G410" s="37">
        <f t="shared" si="41"/>
        <v>3760</v>
      </c>
      <c r="H410" s="37">
        <f t="shared" si="39"/>
        <v>75.398364472755702</v>
      </c>
      <c r="I410" s="37">
        <f t="shared" si="42"/>
        <v>825</v>
      </c>
      <c r="J410" s="37">
        <f t="shared" si="40"/>
        <v>16.543524119687088</v>
      </c>
    </row>
    <row r="411" spans="2:10" x14ac:dyDescent="0.3">
      <c r="B411" s="4" t="s">
        <v>70</v>
      </c>
      <c r="C411" s="4">
        <v>0.25</v>
      </c>
      <c r="D411" s="5">
        <v>2.12</v>
      </c>
      <c r="E411" s="6">
        <f>C411*D403*D403/6</f>
        <v>0.18375</v>
      </c>
      <c r="F411" s="5">
        <f>E411/E412</f>
        <v>3.3284149272994189E-2</v>
      </c>
      <c r="G411" s="37">
        <f t="shared" si="41"/>
        <v>3760</v>
      </c>
      <c r="H411" s="37">
        <f t="shared" si="39"/>
        <v>125.14840126645815</v>
      </c>
      <c r="I411" s="37">
        <f t="shared" si="42"/>
        <v>825</v>
      </c>
      <c r="J411" s="37">
        <f t="shared" si="40"/>
        <v>27.459423150220207</v>
      </c>
    </row>
    <row r="412" spans="2:10" x14ac:dyDescent="0.3">
      <c r="E412" s="30">
        <f>SUM(E393:E411)</f>
        <v>5.5206458333333313</v>
      </c>
      <c r="H412" s="11">
        <f>SUM(H393:H411)</f>
        <v>3760.0000000000014</v>
      </c>
      <c r="I412" s="10"/>
      <c r="J412" s="11">
        <f>SUM(J393:J411)</f>
        <v>825.00000000000034</v>
      </c>
    </row>
    <row r="414" spans="2:10" x14ac:dyDescent="0.3">
      <c r="B414" t="s">
        <v>181</v>
      </c>
    </row>
    <row r="415" spans="2:10" ht="15" x14ac:dyDescent="0.3">
      <c r="B415" s="4" t="s">
        <v>2</v>
      </c>
      <c r="C415" s="4" t="s">
        <v>3</v>
      </c>
      <c r="D415" s="4" t="s">
        <v>4</v>
      </c>
      <c r="E415" s="4" t="s">
        <v>186</v>
      </c>
      <c r="F415" s="8" t="s">
        <v>167</v>
      </c>
      <c r="G415" s="8" t="s">
        <v>173</v>
      </c>
      <c r="H415" s="8" t="s">
        <v>168</v>
      </c>
      <c r="I415" s="8" t="s">
        <v>174</v>
      </c>
      <c r="J415" s="8" t="s">
        <v>171</v>
      </c>
    </row>
    <row r="416" spans="2:10" x14ac:dyDescent="0.3">
      <c r="B416" s="4" t="s">
        <v>52</v>
      </c>
      <c r="C416" s="4">
        <v>0.25</v>
      </c>
      <c r="D416" s="5">
        <v>4.8099999999999996</v>
      </c>
      <c r="E416" s="6">
        <f>C416*D416*D416/6</f>
        <v>0.96400416666666644</v>
      </c>
      <c r="F416" s="5">
        <f>E416/E435</f>
        <v>0.17461800589453985</v>
      </c>
      <c r="G416" s="37">
        <v>1367</v>
      </c>
      <c r="H416" s="37">
        <f>F416*G416</f>
        <v>238.70281405783598</v>
      </c>
      <c r="I416" s="37">
        <v>471</v>
      </c>
      <c r="J416" s="37">
        <f>I416*F416</f>
        <v>82.245080776328265</v>
      </c>
    </row>
    <row r="417" spans="2:10" x14ac:dyDescent="0.3">
      <c r="B417" s="4" t="s">
        <v>53</v>
      </c>
      <c r="C417" s="4">
        <v>0.25</v>
      </c>
      <c r="D417" s="5">
        <v>4.8099999999999996</v>
      </c>
      <c r="E417" s="6">
        <f t="shared" ref="E417:E432" si="43">C417*D417*D417/6</f>
        <v>0.96400416666666644</v>
      </c>
      <c r="F417" s="5">
        <f>E417/E435</f>
        <v>0.17461800589453985</v>
      </c>
      <c r="G417" s="37">
        <f>G416</f>
        <v>1367</v>
      </c>
      <c r="H417" s="37">
        <f t="shared" ref="H417:H434" si="44">F417*G417</f>
        <v>238.70281405783598</v>
      </c>
      <c r="I417" s="37">
        <f>I416</f>
        <v>471</v>
      </c>
      <c r="J417" s="37">
        <f t="shared" ref="J417:J434" si="45">I417*F417</f>
        <v>82.245080776328265</v>
      </c>
    </row>
    <row r="418" spans="2:10" x14ac:dyDescent="0.3">
      <c r="B418" s="4" t="s">
        <v>54</v>
      </c>
      <c r="C418" s="4">
        <v>0.25</v>
      </c>
      <c r="D418" s="5">
        <v>2.1</v>
      </c>
      <c r="E418" s="6">
        <f t="shared" si="43"/>
        <v>0.18375</v>
      </c>
      <c r="F418" s="5">
        <f>E418/E435</f>
        <v>3.3284149272994189E-2</v>
      </c>
      <c r="G418" s="37">
        <f t="shared" ref="G418:G434" si="46">G417</f>
        <v>1367</v>
      </c>
      <c r="H418" s="37">
        <f t="shared" si="44"/>
        <v>45.499432056183053</v>
      </c>
      <c r="I418" s="37">
        <f t="shared" ref="I418:I434" si="47">I417</f>
        <v>471</v>
      </c>
      <c r="J418" s="37">
        <f t="shared" si="45"/>
        <v>15.676834307580263</v>
      </c>
    </row>
    <row r="419" spans="2:10" x14ac:dyDescent="0.3">
      <c r="B419" s="4" t="s">
        <v>55</v>
      </c>
      <c r="C419" s="4">
        <v>0.25</v>
      </c>
      <c r="D419" s="5">
        <v>2.1</v>
      </c>
      <c r="E419" s="6">
        <f t="shared" si="43"/>
        <v>0.18375</v>
      </c>
      <c r="F419" s="5">
        <f>E419/E435</f>
        <v>3.3284149272994189E-2</v>
      </c>
      <c r="G419" s="37">
        <f t="shared" si="46"/>
        <v>1367</v>
      </c>
      <c r="H419" s="37">
        <f t="shared" si="44"/>
        <v>45.499432056183053</v>
      </c>
      <c r="I419" s="37">
        <f t="shared" si="47"/>
        <v>471</v>
      </c>
      <c r="J419" s="37">
        <f t="shared" si="45"/>
        <v>15.676834307580263</v>
      </c>
    </row>
    <row r="420" spans="2:10" x14ac:dyDescent="0.3">
      <c r="B420" s="4" t="s">
        <v>56</v>
      </c>
      <c r="C420" s="4">
        <v>0.25</v>
      </c>
      <c r="D420" s="5">
        <v>2.0099999999999998</v>
      </c>
      <c r="E420" s="6">
        <f t="shared" si="43"/>
        <v>0.16833749999999995</v>
      </c>
      <c r="F420" s="5">
        <f>E420/E435</f>
        <v>3.049235634417773E-2</v>
      </c>
      <c r="G420" s="37">
        <f t="shared" si="46"/>
        <v>1367</v>
      </c>
      <c r="H420" s="37">
        <f t="shared" si="44"/>
        <v>41.683051122490959</v>
      </c>
      <c r="I420" s="37">
        <f t="shared" si="47"/>
        <v>471</v>
      </c>
      <c r="J420" s="37">
        <f t="shared" si="45"/>
        <v>14.361899838107711</v>
      </c>
    </row>
    <row r="421" spans="2:10" x14ac:dyDescent="0.3">
      <c r="B421" s="4" t="s">
        <v>57</v>
      </c>
      <c r="C421" s="4">
        <v>0.25</v>
      </c>
      <c r="D421" s="5">
        <v>2.1</v>
      </c>
      <c r="E421" s="6">
        <f t="shared" si="43"/>
        <v>0.18375</v>
      </c>
      <c r="F421" s="5">
        <f>E421/E435</f>
        <v>3.3284149272994189E-2</v>
      </c>
      <c r="G421" s="37">
        <f t="shared" si="46"/>
        <v>1367</v>
      </c>
      <c r="H421" s="37">
        <f t="shared" si="44"/>
        <v>45.499432056183053</v>
      </c>
      <c r="I421" s="37">
        <f t="shared" si="47"/>
        <v>471</v>
      </c>
      <c r="J421" s="37">
        <f t="shared" si="45"/>
        <v>15.676834307580263</v>
      </c>
    </row>
    <row r="422" spans="2:10" x14ac:dyDescent="0.3">
      <c r="B422" s="4" t="s">
        <v>58</v>
      </c>
      <c r="C422" s="4">
        <v>0.25</v>
      </c>
      <c r="D422" s="5">
        <v>2.0499999999999998</v>
      </c>
      <c r="E422" s="6">
        <f t="shared" si="43"/>
        <v>0.17510416666666664</v>
      </c>
      <c r="F422" s="5">
        <f>E422/E435</f>
        <v>3.1718058349151486E-2</v>
      </c>
      <c r="G422" s="37">
        <f t="shared" si="46"/>
        <v>1367</v>
      </c>
      <c r="H422" s="37">
        <f t="shared" si="44"/>
        <v>43.35858576329008</v>
      </c>
      <c r="I422" s="37">
        <f t="shared" si="47"/>
        <v>471</v>
      </c>
      <c r="J422" s="37">
        <f t="shared" si="45"/>
        <v>14.939205482450349</v>
      </c>
    </row>
    <row r="423" spans="2:10" x14ac:dyDescent="0.3">
      <c r="B423" s="4" t="s">
        <v>59</v>
      </c>
      <c r="C423" s="4">
        <v>0.25</v>
      </c>
      <c r="D423" s="5">
        <v>2.75</v>
      </c>
      <c r="E423" s="6">
        <f t="shared" si="43"/>
        <v>0.31510416666666669</v>
      </c>
      <c r="F423" s="5">
        <f>E423/E435</f>
        <v>5.7077410176194686E-2</v>
      </c>
      <c r="G423" s="37">
        <f t="shared" si="46"/>
        <v>1367</v>
      </c>
      <c r="H423" s="37">
        <f t="shared" si="44"/>
        <v>78.024819710858139</v>
      </c>
      <c r="I423" s="37">
        <f t="shared" si="47"/>
        <v>471</v>
      </c>
      <c r="J423" s="37">
        <f t="shared" si="45"/>
        <v>26.883460192987698</v>
      </c>
    </row>
    <row r="424" spans="2:10" x14ac:dyDescent="0.3">
      <c r="B424" s="4" t="s">
        <v>60</v>
      </c>
      <c r="C424" s="4">
        <v>0.25</v>
      </c>
      <c r="D424" s="5">
        <v>3.16</v>
      </c>
      <c r="E424" s="6">
        <f t="shared" si="43"/>
        <v>0.41606666666666675</v>
      </c>
      <c r="F424" s="5">
        <f>E424/E435</f>
        <v>7.5365578453607904E-2</v>
      </c>
      <c r="G424" s="37">
        <f t="shared" si="46"/>
        <v>1367</v>
      </c>
      <c r="H424" s="37">
        <f t="shared" si="44"/>
        <v>103.024745746082</v>
      </c>
      <c r="I424" s="37">
        <f t="shared" si="47"/>
        <v>471</v>
      </c>
      <c r="J424" s="37">
        <f t="shared" si="45"/>
        <v>35.497187451649324</v>
      </c>
    </row>
    <row r="425" spans="2:10" x14ac:dyDescent="0.3">
      <c r="B425" s="4" t="s">
        <v>61</v>
      </c>
      <c r="C425" s="4">
        <v>0.25</v>
      </c>
      <c r="D425" s="5">
        <v>1.63</v>
      </c>
      <c r="E425" s="6">
        <f t="shared" si="43"/>
        <v>0.11070416666666666</v>
      </c>
      <c r="F425" s="5">
        <f>E425/E435</f>
        <v>2.0052756508711623E-2</v>
      </c>
      <c r="G425" s="37">
        <f t="shared" si="46"/>
        <v>1367</v>
      </c>
      <c r="H425" s="37">
        <f t="shared" si="44"/>
        <v>27.412118147408787</v>
      </c>
      <c r="I425" s="37">
        <f t="shared" si="47"/>
        <v>471</v>
      </c>
      <c r="J425" s="37">
        <f t="shared" si="45"/>
        <v>9.4448483156031742</v>
      </c>
    </row>
    <row r="426" spans="2:10" x14ac:dyDescent="0.3">
      <c r="B426" s="4" t="s">
        <v>62</v>
      </c>
      <c r="C426" s="4">
        <v>0.25</v>
      </c>
      <c r="D426" s="5">
        <v>2.1</v>
      </c>
      <c r="E426" s="6">
        <f t="shared" si="43"/>
        <v>0.18375</v>
      </c>
      <c r="F426" s="5">
        <f>E426/E435</f>
        <v>3.3284149272994189E-2</v>
      </c>
      <c r="G426" s="37">
        <f t="shared" si="46"/>
        <v>1367</v>
      </c>
      <c r="H426" s="37">
        <f t="shared" si="44"/>
        <v>45.499432056183053</v>
      </c>
      <c r="I426" s="37">
        <f t="shared" si="47"/>
        <v>471</v>
      </c>
      <c r="J426" s="37">
        <f t="shared" si="45"/>
        <v>15.676834307580263</v>
      </c>
    </row>
    <row r="427" spans="2:10" x14ac:dyDescent="0.3">
      <c r="B427" s="4" t="s">
        <v>63</v>
      </c>
      <c r="C427" s="4">
        <v>0.25</v>
      </c>
      <c r="D427" s="5">
        <v>3.16</v>
      </c>
      <c r="E427" s="6">
        <f t="shared" si="43"/>
        <v>0.41606666666666675</v>
      </c>
      <c r="F427" s="5">
        <f>E427/E435</f>
        <v>7.5365578453607904E-2</v>
      </c>
      <c r="G427" s="37">
        <f t="shared" si="46"/>
        <v>1367</v>
      </c>
      <c r="H427" s="37">
        <f t="shared" si="44"/>
        <v>103.024745746082</v>
      </c>
      <c r="I427" s="37">
        <f t="shared" si="47"/>
        <v>471</v>
      </c>
      <c r="J427" s="37">
        <f t="shared" si="45"/>
        <v>35.497187451649324</v>
      </c>
    </row>
    <row r="428" spans="2:10" x14ac:dyDescent="0.3">
      <c r="B428" s="4" t="s">
        <v>64</v>
      </c>
      <c r="C428" s="4">
        <v>0.25</v>
      </c>
      <c r="D428" s="5">
        <v>2.0099999999999998</v>
      </c>
      <c r="E428" s="6">
        <f t="shared" si="43"/>
        <v>0.16833749999999995</v>
      </c>
      <c r="F428" s="5">
        <f>E428/E435</f>
        <v>3.049235634417773E-2</v>
      </c>
      <c r="G428" s="37">
        <f t="shared" si="46"/>
        <v>1367</v>
      </c>
      <c r="H428" s="37">
        <f t="shared" si="44"/>
        <v>41.683051122490959</v>
      </c>
      <c r="I428" s="37">
        <f t="shared" si="47"/>
        <v>471</v>
      </c>
      <c r="J428" s="37">
        <f t="shared" si="45"/>
        <v>14.361899838107711</v>
      </c>
    </row>
    <row r="429" spans="2:10" x14ac:dyDescent="0.3">
      <c r="B429" s="4" t="s">
        <v>65</v>
      </c>
      <c r="C429" s="4">
        <v>0.25</v>
      </c>
      <c r="D429" s="5">
        <v>2.1</v>
      </c>
      <c r="E429" s="6">
        <f t="shared" si="43"/>
        <v>0.18375</v>
      </c>
      <c r="F429" s="5">
        <f>E429/E435</f>
        <v>3.3284149272994189E-2</v>
      </c>
      <c r="G429" s="37">
        <f t="shared" si="46"/>
        <v>1367</v>
      </c>
      <c r="H429" s="37">
        <f t="shared" si="44"/>
        <v>45.499432056183053</v>
      </c>
      <c r="I429" s="37">
        <f t="shared" si="47"/>
        <v>471</v>
      </c>
      <c r="J429" s="37">
        <f t="shared" si="45"/>
        <v>15.676834307580263</v>
      </c>
    </row>
    <row r="430" spans="2:10" x14ac:dyDescent="0.3">
      <c r="B430" s="4" t="s">
        <v>66</v>
      </c>
      <c r="C430" s="4">
        <v>0.25</v>
      </c>
      <c r="D430" s="5">
        <v>2.0499999999999998</v>
      </c>
      <c r="E430" s="6">
        <f t="shared" si="43"/>
        <v>0.17510416666666664</v>
      </c>
      <c r="F430" s="5">
        <f>E430/E435</f>
        <v>3.1718058349151486E-2</v>
      </c>
      <c r="G430" s="37">
        <f t="shared" si="46"/>
        <v>1367</v>
      </c>
      <c r="H430" s="37">
        <f t="shared" si="44"/>
        <v>43.35858576329008</v>
      </c>
      <c r="I430" s="37">
        <f t="shared" si="47"/>
        <v>471</v>
      </c>
      <c r="J430" s="37">
        <f t="shared" si="45"/>
        <v>14.939205482450349</v>
      </c>
    </row>
    <row r="431" spans="2:10" x14ac:dyDescent="0.3">
      <c r="B431" s="4" t="s">
        <v>67</v>
      </c>
      <c r="C431" s="4">
        <v>0.25</v>
      </c>
      <c r="D431" s="5">
        <v>2.15</v>
      </c>
      <c r="E431" s="6">
        <f t="shared" si="43"/>
        <v>0.19260416666666666</v>
      </c>
      <c r="F431" s="5">
        <f>E431/E435</f>
        <v>3.4887977327531891E-2</v>
      </c>
      <c r="G431" s="37">
        <f t="shared" si="46"/>
        <v>1367</v>
      </c>
      <c r="H431" s="37">
        <f t="shared" si="44"/>
        <v>47.691865006736094</v>
      </c>
      <c r="I431" s="37">
        <f t="shared" si="47"/>
        <v>471</v>
      </c>
      <c r="J431" s="37">
        <f t="shared" si="45"/>
        <v>16.432237321267522</v>
      </c>
    </row>
    <row r="432" spans="2:10" x14ac:dyDescent="0.3">
      <c r="B432" s="4" t="s">
        <v>68</v>
      </c>
      <c r="C432" s="4">
        <v>0.25</v>
      </c>
      <c r="D432" s="5">
        <v>2.41</v>
      </c>
      <c r="E432" s="6">
        <f t="shared" si="43"/>
        <v>0.24200416666666669</v>
      </c>
      <c r="F432" s="5">
        <f>E432/E435</f>
        <v>4.3836205757931422E-2</v>
      </c>
      <c r="G432" s="37">
        <f t="shared" si="46"/>
        <v>1367</v>
      </c>
      <c r="H432" s="37">
        <f t="shared" si="44"/>
        <v>59.924093271092254</v>
      </c>
      <c r="I432" s="37">
        <f t="shared" si="47"/>
        <v>471</v>
      </c>
      <c r="J432" s="37">
        <f t="shared" si="45"/>
        <v>20.6468529119857</v>
      </c>
    </row>
    <row r="433" spans="2:10" x14ac:dyDescent="0.3">
      <c r="B433" s="4" t="s">
        <v>69</v>
      </c>
      <c r="C433" s="4">
        <v>0.25</v>
      </c>
      <c r="D433" s="5">
        <v>3.76</v>
      </c>
      <c r="E433" s="6">
        <f>C433*D425*D425/6</f>
        <v>0.11070416666666666</v>
      </c>
      <c r="F433" s="5">
        <f>E433/E435</f>
        <v>2.0052756508711623E-2</v>
      </c>
      <c r="G433" s="37">
        <f t="shared" si="46"/>
        <v>1367</v>
      </c>
      <c r="H433" s="37">
        <f t="shared" si="44"/>
        <v>27.412118147408787</v>
      </c>
      <c r="I433" s="37">
        <f t="shared" si="47"/>
        <v>471</v>
      </c>
      <c r="J433" s="37">
        <f t="shared" si="45"/>
        <v>9.4448483156031742</v>
      </c>
    </row>
    <row r="434" spans="2:10" x14ac:dyDescent="0.3">
      <c r="B434" s="4" t="s">
        <v>70</v>
      </c>
      <c r="C434" s="4">
        <v>0.25</v>
      </c>
      <c r="D434" s="5">
        <v>2.12</v>
      </c>
      <c r="E434" s="6">
        <f>C434*D426*D426/6</f>
        <v>0.18375</v>
      </c>
      <c r="F434" s="5">
        <f>E434/E435</f>
        <v>3.3284149272994189E-2</v>
      </c>
      <c r="G434" s="37">
        <f t="shared" si="46"/>
        <v>1367</v>
      </c>
      <c r="H434" s="37">
        <f t="shared" si="44"/>
        <v>45.499432056183053</v>
      </c>
      <c r="I434" s="37">
        <f t="shared" si="47"/>
        <v>471</v>
      </c>
      <c r="J434" s="37">
        <f t="shared" si="45"/>
        <v>15.676834307580263</v>
      </c>
    </row>
    <row r="435" spans="2:10" x14ac:dyDescent="0.3">
      <c r="E435" s="30">
        <f>SUM(E416:E434)</f>
        <v>5.5206458333333313</v>
      </c>
      <c r="H435" s="11">
        <f>SUM(H416:H434)</f>
        <v>1367.0000000000005</v>
      </c>
      <c r="I435" s="10"/>
      <c r="J435" s="11">
        <f>SUM(J416:J434)</f>
        <v>471.00000000000006</v>
      </c>
    </row>
    <row r="440" spans="2:10" x14ac:dyDescent="0.3">
      <c r="B440" t="s">
        <v>188</v>
      </c>
    </row>
    <row r="442" spans="2:10" x14ac:dyDescent="0.3">
      <c r="D442" t="s">
        <v>189</v>
      </c>
      <c r="G442" s="23" t="s">
        <v>25</v>
      </c>
    </row>
    <row r="443" spans="2:10" x14ac:dyDescent="0.3">
      <c r="B443" s="35" t="s">
        <v>193</v>
      </c>
      <c r="C443" s="4" t="s">
        <v>190</v>
      </c>
      <c r="D443" s="4" t="s">
        <v>138</v>
      </c>
      <c r="E443" s="4" t="s">
        <v>191</v>
      </c>
      <c r="F443" s="4" t="s">
        <v>192</v>
      </c>
    </row>
    <row r="444" spans="2:10" x14ac:dyDescent="0.3">
      <c r="B444" s="35"/>
      <c r="C444" s="4" t="s">
        <v>194</v>
      </c>
      <c r="D444" s="4" t="s">
        <v>194</v>
      </c>
      <c r="E444" s="4" t="s">
        <v>194</v>
      </c>
      <c r="F444" s="4" t="s">
        <v>194</v>
      </c>
    </row>
    <row r="445" spans="2:10" x14ac:dyDescent="0.3">
      <c r="B445" s="35" t="s">
        <v>195</v>
      </c>
      <c r="C445" s="5" t="e">
        <f>C176</f>
        <v>#DIV/0!</v>
      </c>
      <c r="D445" s="5" t="e">
        <f>C163</f>
        <v>#DIV/0!</v>
      </c>
      <c r="E445" s="5" t="e">
        <f>C150</f>
        <v>#DIV/0!</v>
      </c>
      <c r="F445" s="5" t="e">
        <f>C137</f>
        <v>#DIV/0!</v>
      </c>
    </row>
    <row r="446" spans="2:10" x14ac:dyDescent="0.3">
      <c r="B446" s="35" t="s">
        <v>196</v>
      </c>
      <c r="C446" s="5" t="e">
        <f t="shared" ref="C446:C454" si="48">C177</f>
        <v>#DIV/0!</v>
      </c>
      <c r="D446" s="5" t="e">
        <f t="shared" ref="D446:D454" si="49">C164</f>
        <v>#DIV/0!</v>
      </c>
      <c r="E446" s="5" t="e">
        <f t="shared" ref="E446:E454" si="50">C151</f>
        <v>#DIV/0!</v>
      </c>
      <c r="F446" s="5" t="e">
        <f t="shared" ref="F446:F454" si="51">C138</f>
        <v>#DIV/0!</v>
      </c>
    </row>
    <row r="447" spans="2:10" x14ac:dyDescent="0.3">
      <c r="B447" s="35" t="s">
        <v>46</v>
      </c>
      <c r="C447" s="5" t="e">
        <f t="shared" si="48"/>
        <v>#DIV/0!</v>
      </c>
      <c r="D447" s="5" t="e">
        <f t="shared" si="49"/>
        <v>#DIV/0!</v>
      </c>
      <c r="E447" s="5" t="e">
        <f t="shared" si="50"/>
        <v>#DIV/0!</v>
      </c>
      <c r="F447" s="5" t="e">
        <f t="shared" si="51"/>
        <v>#DIV/0!</v>
      </c>
    </row>
    <row r="448" spans="2:10" x14ac:dyDescent="0.3">
      <c r="B448" s="35" t="s">
        <v>197</v>
      </c>
      <c r="C448" s="5" t="e">
        <f t="shared" si="48"/>
        <v>#DIV/0!</v>
      </c>
      <c r="D448" s="5" t="e">
        <f t="shared" si="49"/>
        <v>#DIV/0!</v>
      </c>
      <c r="E448" s="5" t="e">
        <f t="shared" si="50"/>
        <v>#DIV/0!</v>
      </c>
      <c r="F448" s="5" t="e">
        <f t="shared" si="51"/>
        <v>#DIV/0!</v>
      </c>
    </row>
    <row r="449" spans="2:10" x14ac:dyDescent="0.3">
      <c r="B449" s="35" t="s">
        <v>45</v>
      </c>
      <c r="C449" s="5" t="e">
        <f t="shared" si="48"/>
        <v>#DIV/0!</v>
      </c>
      <c r="D449" s="5" t="e">
        <f t="shared" si="49"/>
        <v>#DIV/0!</v>
      </c>
      <c r="E449" s="5" t="e">
        <f t="shared" si="50"/>
        <v>#DIV/0!</v>
      </c>
      <c r="F449" s="5" t="e">
        <f t="shared" si="51"/>
        <v>#DIV/0!</v>
      </c>
    </row>
    <row r="450" spans="2:10" x14ac:dyDescent="0.3">
      <c r="B450" s="35" t="s">
        <v>41</v>
      </c>
      <c r="C450" s="5" t="e">
        <f t="shared" si="48"/>
        <v>#DIV/0!</v>
      </c>
      <c r="D450" s="5" t="e">
        <f t="shared" si="49"/>
        <v>#DIV/0!</v>
      </c>
      <c r="E450" s="5" t="e">
        <f t="shared" si="50"/>
        <v>#DIV/0!</v>
      </c>
      <c r="F450" s="5" t="e">
        <f t="shared" si="51"/>
        <v>#DIV/0!</v>
      </c>
    </row>
    <row r="451" spans="2:10" x14ac:dyDescent="0.3">
      <c r="B451" s="35" t="s">
        <v>42</v>
      </c>
      <c r="C451" s="5" t="e">
        <f t="shared" si="48"/>
        <v>#DIV/0!</v>
      </c>
      <c r="D451" s="5" t="e">
        <f t="shared" si="49"/>
        <v>#DIV/0!</v>
      </c>
      <c r="E451" s="5" t="e">
        <f t="shared" si="50"/>
        <v>#DIV/0!</v>
      </c>
      <c r="F451" s="5" t="e">
        <f t="shared" si="51"/>
        <v>#DIV/0!</v>
      </c>
    </row>
    <row r="452" spans="2:10" x14ac:dyDescent="0.3">
      <c r="B452" s="35" t="s">
        <v>44</v>
      </c>
      <c r="C452" s="5" t="e">
        <f t="shared" si="48"/>
        <v>#DIV/0!</v>
      </c>
      <c r="D452" s="5" t="e">
        <f t="shared" si="49"/>
        <v>#DIV/0!</v>
      </c>
      <c r="E452" s="5" t="e">
        <f t="shared" si="50"/>
        <v>#DIV/0!</v>
      </c>
      <c r="F452" s="5" t="e">
        <f t="shared" si="51"/>
        <v>#DIV/0!</v>
      </c>
    </row>
    <row r="453" spans="2:10" x14ac:dyDescent="0.3">
      <c r="B453" s="35" t="s">
        <v>198</v>
      </c>
      <c r="C453" s="5" t="e">
        <f t="shared" si="48"/>
        <v>#DIV/0!</v>
      </c>
      <c r="D453" s="5" t="e">
        <f t="shared" si="49"/>
        <v>#DIV/0!</v>
      </c>
      <c r="E453" s="5" t="e">
        <f t="shared" si="50"/>
        <v>#DIV/0!</v>
      </c>
      <c r="F453" s="5" t="e">
        <f t="shared" si="51"/>
        <v>#DIV/0!</v>
      </c>
    </row>
    <row r="454" spans="2:10" x14ac:dyDescent="0.3">
      <c r="B454" s="35" t="s">
        <v>43</v>
      </c>
      <c r="C454" s="5" t="e">
        <f t="shared" si="48"/>
        <v>#DIV/0!</v>
      </c>
      <c r="D454" s="5" t="e">
        <f t="shared" si="49"/>
        <v>#DIV/0!</v>
      </c>
      <c r="E454" s="5" t="e">
        <f t="shared" si="50"/>
        <v>#DIV/0!</v>
      </c>
      <c r="F454" s="5" t="e">
        <f t="shared" si="51"/>
        <v>#DIV/0!</v>
      </c>
    </row>
    <row r="455" spans="2:10" x14ac:dyDescent="0.3">
      <c r="B455" s="17"/>
      <c r="C455" s="38"/>
      <c r="D455" s="38"/>
      <c r="E455" s="38"/>
      <c r="F455" s="38"/>
      <c r="G455" s="10" t="s">
        <v>199</v>
      </c>
      <c r="H455" s="10" t="s">
        <v>200</v>
      </c>
      <c r="I455" s="10" t="s">
        <v>201</v>
      </c>
      <c r="J455" s="10" t="s">
        <v>202</v>
      </c>
    </row>
    <row r="456" spans="2:10" x14ac:dyDescent="0.3">
      <c r="B456" s="35" t="s">
        <v>193</v>
      </c>
      <c r="C456" s="4" t="s">
        <v>138</v>
      </c>
      <c r="D456" s="4" t="s">
        <v>191</v>
      </c>
      <c r="E456" s="4" t="s">
        <v>192</v>
      </c>
      <c r="F456" s="4" t="s">
        <v>203</v>
      </c>
      <c r="G456" s="10"/>
      <c r="H456" s="10"/>
      <c r="I456" s="10"/>
      <c r="J456" s="10"/>
    </row>
    <row r="457" spans="2:10" x14ac:dyDescent="0.3">
      <c r="B457" s="35"/>
      <c r="C457" s="4" t="s">
        <v>204</v>
      </c>
      <c r="D457" s="4" t="s">
        <v>205</v>
      </c>
      <c r="E457" s="4" t="s">
        <v>206</v>
      </c>
      <c r="F457" s="4" t="s">
        <v>207</v>
      </c>
      <c r="G457" s="10"/>
      <c r="H457" s="10"/>
      <c r="I457" s="10"/>
      <c r="J457" s="10"/>
    </row>
    <row r="458" spans="2:10" x14ac:dyDescent="0.3">
      <c r="B458" s="35" t="s">
        <v>195</v>
      </c>
      <c r="C458" s="37" t="e">
        <f>C445*G458</f>
        <v>#DIV/0!</v>
      </c>
      <c r="D458" s="37" t="e">
        <f>C445*G458*2+D445*G458</f>
        <v>#DIV/0!</v>
      </c>
      <c r="E458" s="37" t="e">
        <f>C445*3*G458+D445*2*H458+E445*I458</f>
        <v>#DIV/0!</v>
      </c>
      <c r="F458" s="37" t="e">
        <f>C445*4*H458+D445*3*I458+E445*2*J458+F445*J458</f>
        <v>#DIV/0!</v>
      </c>
      <c r="G458" s="10">
        <v>2.9</v>
      </c>
      <c r="H458" s="10">
        <v>2.9</v>
      </c>
      <c r="I458" s="10">
        <v>2.9</v>
      </c>
      <c r="J458" s="10">
        <v>2.9</v>
      </c>
    </row>
    <row r="459" spans="2:10" x14ac:dyDescent="0.3">
      <c r="B459" s="35" t="s">
        <v>196</v>
      </c>
      <c r="C459" s="37" t="e">
        <f t="shared" ref="C459:C467" si="52">C446*G459</f>
        <v>#DIV/0!</v>
      </c>
      <c r="D459" s="37" t="e">
        <f t="shared" ref="D459:D467" si="53">C446*G459*2+D446*G459</f>
        <v>#DIV/0!</v>
      </c>
      <c r="E459" s="37" t="e">
        <f t="shared" ref="E459:E467" si="54">C446*3*G459+D446*2*H459+E446*I459</f>
        <v>#DIV/0!</v>
      </c>
      <c r="F459" s="37" t="e">
        <f t="shared" ref="F459:F467" si="55">C446*4*H459+D446*3*I459+E446*2*J459+F446*J459</f>
        <v>#DIV/0!</v>
      </c>
      <c r="G459" s="10">
        <v>2.9</v>
      </c>
      <c r="H459" s="10">
        <v>2.9</v>
      </c>
      <c r="I459" s="10">
        <v>2.9</v>
      </c>
      <c r="J459" s="10">
        <v>2.9</v>
      </c>
    </row>
    <row r="460" spans="2:10" x14ac:dyDescent="0.3">
      <c r="B460" s="35" t="s">
        <v>46</v>
      </c>
      <c r="C460" s="37" t="e">
        <f t="shared" si="52"/>
        <v>#DIV/0!</v>
      </c>
      <c r="D460" s="37" t="e">
        <f t="shared" si="53"/>
        <v>#DIV/0!</v>
      </c>
      <c r="E460" s="37" t="e">
        <f t="shared" si="54"/>
        <v>#DIV/0!</v>
      </c>
      <c r="F460" s="37" t="e">
        <f t="shared" si="55"/>
        <v>#DIV/0!</v>
      </c>
      <c r="G460" s="10">
        <v>2.9</v>
      </c>
      <c r="H460" s="10">
        <v>2.9</v>
      </c>
      <c r="I460" s="10">
        <v>2.9</v>
      </c>
      <c r="J460" s="10">
        <v>2.9</v>
      </c>
    </row>
    <row r="461" spans="2:10" x14ac:dyDescent="0.3">
      <c r="B461" s="35" t="s">
        <v>197</v>
      </c>
      <c r="C461" s="37" t="e">
        <f t="shared" si="52"/>
        <v>#DIV/0!</v>
      </c>
      <c r="D461" s="37" t="e">
        <f t="shared" si="53"/>
        <v>#DIV/0!</v>
      </c>
      <c r="E461" s="37" t="e">
        <f t="shared" si="54"/>
        <v>#DIV/0!</v>
      </c>
      <c r="F461" s="37" t="e">
        <f t="shared" si="55"/>
        <v>#DIV/0!</v>
      </c>
      <c r="G461" s="10">
        <v>2.9</v>
      </c>
      <c r="H461" s="10">
        <v>2.9</v>
      </c>
      <c r="I461" s="10">
        <v>2.9</v>
      </c>
      <c r="J461" s="10">
        <v>2.9</v>
      </c>
    </row>
    <row r="462" spans="2:10" x14ac:dyDescent="0.3">
      <c r="B462" s="35" t="s">
        <v>45</v>
      </c>
      <c r="C462" s="37" t="e">
        <f t="shared" si="52"/>
        <v>#DIV/0!</v>
      </c>
      <c r="D462" s="37" t="e">
        <f t="shared" si="53"/>
        <v>#DIV/0!</v>
      </c>
      <c r="E462" s="37" t="e">
        <f t="shared" si="54"/>
        <v>#DIV/0!</v>
      </c>
      <c r="F462" s="37" t="e">
        <f t="shared" si="55"/>
        <v>#DIV/0!</v>
      </c>
      <c r="G462" s="10">
        <v>2.9</v>
      </c>
      <c r="H462" s="10">
        <v>2.9</v>
      </c>
      <c r="I462" s="10">
        <v>2.9</v>
      </c>
      <c r="J462" s="10">
        <v>2.9</v>
      </c>
    </row>
    <row r="463" spans="2:10" x14ac:dyDescent="0.3">
      <c r="B463" s="35" t="s">
        <v>41</v>
      </c>
      <c r="C463" s="37" t="e">
        <f t="shared" si="52"/>
        <v>#DIV/0!</v>
      </c>
      <c r="D463" s="37" t="e">
        <f t="shared" si="53"/>
        <v>#DIV/0!</v>
      </c>
      <c r="E463" s="37" t="e">
        <f t="shared" si="54"/>
        <v>#DIV/0!</v>
      </c>
      <c r="F463" s="37" t="e">
        <f t="shared" si="55"/>
        <v>#DIV/0!</v>
      </c>
      <c r="G463" s="10">
        <v>2.9</v>
      </c>
      <c r="H463" s="10">
        <v>2.9</v>
      </c>
      <c r="I463" s="10">
        <v>2.9</v>
      </c>
      <c r="J463" s="10">
        <v>2.9</v>
      </c>
    </row>
    <row r="464" spans="2:10" x14ac:dyDescent="0.3">
      <c r="B464" s="35" t="s">
        <v>42</v>
      </c>
      <c r="C464" s="37" t="e">
        <f t="shared" si="52"/>
        <v>#DIV/0!</v>
      </c>
      <c r="D464" s="37" t="e">
        <f t="shared" si="53"/>
        <v>#DIV/0!</v>
      </c>
      <c r="E464" s="37" t="e">
        <f t="shared" si="54"/>
        <v>#DIV/0!</v>
      </c>
      <c r="F464" s="37" t="e">
        <f t="shared" si="55"/>
        <v>#DIV/0!</v>
      </c>
      <c r="G464" s="10">
        <v>2.9</v>
      </c>
      <c r="H464" s="10">
        <v>2.9</v>
      </c>
      <c r="I464" s="10">
        <v>2.9</v>
      </c>
      <c r="J464" s="10">
        <v>2.9</v>
      </c>
    </row>
    <row r="465" spans="2:10" x14ac:dyDescent="0.3">
      <c r="B465" s="35" t="s">
        <v>44</v>
      </c>
      <c r="C465" s="37" t="e">
        <f t="shared" si="52"/>
        <v>#DIV/0!</v>
      </c>
      <c r="D465" s="37" t="e">
        <f t="shared" si="53"/>
        <v>#DIV/0!</v>
      </c>
      <c r="E465" s="37" t="e">
        <f t="shared" si="54"/>
        <v>#DIV/0!</v>
      </c>
      <c r="F465" s="37" t="e">
        <f t="shared" si="55"/>
        <v>#DIV/0!</v>
      </c>
      <c r="G465" s="10">
        <v>2.9</v>
      </c>
      <c r="H465" s="10">
        <v>2.9</v>
      </c>
      <c r="I465" s="10">
        <v>2.9</v>
      </c>
      <c r="J465" s="10">
        <v>2.9</v>
      </c>
    </row>
    <row r="466" spans="2:10" x14ac:dyDescent="0.3">
      <c r="B466" s="35" t="s">
        <v>198</v>
      </c>
      <c r="C466" s="37" t="e">
        <f t="shared" si="52"/>
        <v>#DIV/0!</v>
      </c>
      <c r="D466" s="37" t="e">
        <f t="shared" si="53"/>
        <v>#DIV/0!</v>
      </c>
      <c r="E466" s="37" t="e">
        <f t="shared" si="54"/>
        <v>#DIV/0!</v>
      </c>
      <c r="F466" s="37" t="e">
        <f t="shared" si="55"/>
        <v>#DIV/0!</v>
      </c>
      <c r="G466" s="10">
        <v>2.9</v>
      </c>
      <c r="H466" s="10">
        <v>2.9</v>
      </c>
      <c r="I466" s="10">
        <v>2.9</v>
      </c>
      <c r="J466" s="10">
        <v>2.9</v>
      </c>
    </row>
    <row r="467" spans="2:10" x14ac:dyDescent="0.3">
      <c r="B467" s="35" t="s">
        <v>43</v>
      </c>
      <c r="C467" s="37" t="e">
        <f t="shared" si="52"/>
        <v>#DIV/0!</v>
      </c>
      <c r="D467" s="37" t="e">
        <f t="shared" si="53"/>
        <v>#DIV/0!</v>
      </c>
      <c r="E467" s="37" t="e">
        <f t="shared" si="54"/>
        <v>#DIV/0!</v>
      </c>
      <c r="F467" s="37" t="e">
        <f t="shared" si="55"/>
        <v>#DIV/0!</v>
      </c>
      <c r="G467" s="10">
        <v>2.9</v>
      </c>
      <c r="H467" s="10">
        <v>2.9</v>
      </c>
      <c r="I467" s="10">
        <v>2.9</v>
      </c>
      <c r="J467" s="10">
        <v>2.9</v>
      </c>
    </row>
    <row r="469" spans="2:10" x14ac:dyDescent="0.3">
      <c r="D469" t="s">
        <v>189</v>
      </c>
      <c r="G469" s="23" t="s">
        <v>26</v>
      </c>
    </row>
    <row r="470" spans="2:10" x14ac:dyDescent="0.3">
      <c r="B470" s="35" t="s">
        <v>193</v>
      </c>
      <c r="C470" s="4" t="s">
        <v>190</v>
      </c>
      <c r="D470" s="4" t="s">
        <v>138</v>
      </c>
      <c r="E470" s="4" t="s">
        <v>191</v>
      </c>
      <c r="F470" s="4" t="s">
        <v>192</v>
      </c>
    </row>
    <row r="471" spans="2:10" x14ac:dyDescent="0.3">
      <c r="B471" s="35"/>
      <c r="C471" s="4" t="s">
        <v>208</v>
      </c>
      <c r="D471" s="4" t="s">
        <v>208</v>
      </c>
      <c r="E471" s="4" t="s">
        <v>208</v>
      </c>
      <c r="F471" s="4" t="s">
        <v>208</v>
      </c>
    </row>
    <row r="472" spans="2:10" x14ac:dyDescent="0.3">
      <c r="B472" s="35" t="s">
        <v>209</v>
      </c>
      <c r="C472" s="5" t="e">
        <f>C242</f>
        <v>#DIV/0!</v>
      </c>
      <c r="D472" s="5" t="e">
        <f>C230</f>
        <v>#DIV/0!</v>
      </c>
      <c r="E472" s="5" t="e">
        <f>C217</f>
        <v>#DIV/0!</v>
      </c>
      <c r="F472" s="5" t="e">
        <f>C204</f>
        <v>#DIV/0!</v>
      </c>
    </row>
    <row r="473" spans="2:10" x14ac:dyDescent="0.3">
      <c r="B473" s="35" t="s">
        <v>210</v>
      </c>
      <c r="C473" s="5" t="e">
        <f t="shared" ref="C473:C478" si="56">C243</f>
        <v>#DIV/0!</v>
      </c>
      <c r="D473" s="5" t="e">
        <f t="shared" ref="D473:D478" si="57">C231</f>
        <v>#DIV/0!</v>
      </c>
      <c r="E473" s="5" t="e">
        <f t="shared" ref="E473:E478" si="58">C218</f>
        <v>#DIV/0!</v>
      </c>
      <c r="F473" s="5" t="e">
        <f t="shared" ref="F473:F478" si="59">C205</f>
        <v>#DIV/0!</v>
      </c>
    </row>
    <row r="474" spans="2:10" x14ac:dyDescent="0.3">
      <c r="B474" s="35" t="s">
        <v>211</v>
      </c>
      <c r="C474" s="5" t="e">
        <f t="shared" si="56"/>
        <v>#DIV/0!</v>
      </c>
      <c r="D474" s="5" t="e">
        <f t="shared" si="57"/>
        <v>#DIV/0!</v>
      </c>
      <c r="E474" s="5" t="e">
        <f t="shared" si="58"/>
        <v>#DIV/0!</v>
      </c>
      <c r="F474" s="5" t="e">
        <f t="shared" si="59"/>
        <v>#DIV/0!</v>
      </c>
    </row>
    <row r="475" spans="2:10" x14ac:dyDescent="0.3">
      <c r="B475" s="35" t="s">
        <v>212</v>
      </c>
      <c r="C475" s="5" t="e">
        <f t="shared" si="56"/>
        <v>#DIV/0!</v>
      </c>
      <c r="D475" s="5" t="e">
        <f t="shared" si="57"/>
        <v>#DIV/0!</v>
      </c>
      <c r="E475" s="5" t="e">
        <f t="shared" si="58"/>
        <v>#DIV/0!</v>
      </c>
      <c r="F475" s="5" t="e">
        <f t="shared" si="59"/>
        <v>#DIV/0!</v>
      </c>
    </row>
    <row r="476" spans="2:10" x14ac:dyDescent="0.3">
      <c r="B476" s="35" t="s">
        <v>213</v>
      </c>
      <c r="C476" s="5" t="e">
        <f t="shared" si="56"/>
        <v>#DIV/0!</v>
      </c>
      <c r="D476" s="5" t="e">
        <f t="shared" si="57"/>
        <v>#DIV/0!</v>
      </c>
      <c r="E476" s="5" t="e">
        <f t="shared" si="58"/>
        <v>#DIV/0!</v>
      </c>
      <c r="F476" s="5" t="e">
        <f t="shared" si="59"/>
        <v>#DIV/0!</v>
      </c>
    </row>
    <row r="477" spans="2:10" x14ac:dyDescent="0.3">
      <c r="B477" s="35" t="s">
        <v>214</v>
      </c>
      <c r="C477" s="5" t="e">
        <f t="shared" si="56"/>
        <v>#DIV/0!</v>
      </c>
      <c r="D477" s="5" t="e">
        <f t="shared" si="57"/>
        <v>#DIV/0!</v>
      </c>
      <c r="E477" s="5" t="e">
        <f t="shared" si="58"/>
        <v>#DIV/0!</v>
      </c>
      <c r="F477" s="5" t="e">
        <f t="shared" si="59"/>
        <v>#DIV/0!</v>
      </c>
    </row>
    <row r="478" spans="2:10" x14ac:dyDescent="0.3">
      <c r="B478" s="35" t="s">
        <v>215</v>
      </c>
      <c r="C478" s="5" t="e">
        <f t="shared" si="56"/>
        <v>#DIV/0!</v>
      </c>
      <c r="D478" s="5" t="e">
        <f t="shared" si="57"/>
        <v>#DIV/0!</v>
      </c>
      <c r="E478" s="5" t="e">
        <f t="shared" si="58"/>
        <v>#DIV/0!</v>
      </c>
      <c r="F478" s="5" t="e">
        <f t="shared" si="59"/>
        <v>#DIV/0!</v>
      </c>
    </row>
    <row r="480" spans="2:10" x14ac:dyDescent="0.3">
      <c r="B480" s="35" t="s">
        <v>193</v>
      </c>
      <c r="C480" s="4" t="s">
        <v>138</v>
      </c>
      <c r="D480" s="4" t="s">
        <v>191</v>
      </c>
      <c r="E480" s="4" t="s">
        <v>192</v>
      </c>
      <c r="F480" s="4" t="s">
        <v>203</v>
      </c>
      <c r="G480" s="10"/>
      <c r="H480" s="10"/>
      <c r="I480" s="10"/>
      <c r="J480" s="10"/>
    </row>
    <row r="481" spans="2:10" x14ac:dyDescent="0.3">
      <c r="B481" s="35"/>
      <c r="C481" s="4" t="s">
        <v>204</v>
      </c>
      <c r="D481" s="4" t="s">
        <v>205</v>
      </c>
      <c r="E481" s="4" t="s">
        <v>206</v>
      </c>
      <c r="F481" s="4" t="s">
        <v>207</v>
      </c>
      <c r="G481" s="10"/>
      <c r="H481" s="10"/>
      <c r="I481" s="10"/>
      <c r="J481" s="10"/>
    </row>
    <row r="482" spans="2:10" x14ac:dyDescent="0.3">
      <c r="B482" s="35" t="s">
        <v>209</v>
      </c>
      <c r="C482" s="37" t="e">
        <f>C472*G482</f>
        <v>#DIV/0!</v>
      </c>
      <c r="D482" s="37" t="e">
        <f>C472*G482*2+D472*H482</f>
        <v>#DIV/0!</v>
      </c>
      <c r="E482" s="37" t="e">
        <f>C472*3*H482+D472*2*H482+E472*H482</f>
        <v>#DIV/0!</v>
      </c>
      <c r="F482" s="37" t="e">
        <f>C472*4*G482+D472*3*G482+E472*2*G482+F472*J482</f>
        <v>#DIV/0!</v>
      </c>
      <c r="G482" s="10">
        <v>2.9</v>
      </c>
      <c r="H482" s="10">
        <v>2.9</v>
      </c>
      <c r="I482" s="10">
        <v>2.9</v>
      </c>
      <c r="J482" s="10">
        <v>2.9</v>
      </c>
    </row>
    <row r="483" spans="2:10" x14ac:dyDescent="0.3">
      <c r="B483" s="35" t="s">
        <v>210</v>
      </c>
      <c r="C483" s="37" t="e">
        <f t="shared" ref="C483:C488" si="60">C473*G483</f>
        <v>#DIV/0!</v>
      </c>
      <c r="D483" s="37" t="e">
        <f t="shared" ref="D483:D488" si="61">C473*G483*2+D473*H483</f>
        <v>#DIV/0!</v>
      </c>
      <c r="E483" s="37" t="e">
        <f t="shared" ref="E483:E488" si="62">C473*3*H483+D473*2*H483+E473*H483</f>
        <v>#DIV/0!</v>
      </c>
      <c r="F483" s="37" t="e">
        <f t="shared" ref="F483:F488" si="63">C473*4*G483+D473*3*G483+E473*2*G483+F473*J483</f>
        <v>#DIV/0!</v>
      </c>
      <c r="G483" s="10">
        <v>2.9</v>
      </c>
      <c r="H483" s="10">
        <v>2.9</v>
      </c>
      <c r="I483" s="10">
        <v>2.9</v>
      </c>
      <c r="J483" s="10">
        <v>2.9</v>
      </c>
    </row>
    <row r="484" spans="2:10" x14ac:dyDescent="0.3">
      <c r="B484" s="35" t="s">
        <v>211</v>
      </c>
      <c r="C484" s="37" t="e">
        <f t="shared" si="60"/>
        <v>#DIV/0!</v>
      </c>
      <c r="D484" s="37" t="e">
        <f t="shared" si="61"/>
        <v>#DIV/0!</v>
      </c>
      <c r="E484" s="37" t="e">
        <f t="shared" si="62"/>
        <v>#DIV/0!</v>
      </c>
      <c r="F484" s="37" t="e">
        <f t="shared" si="63"/>
        <v>#DIV/0!</v>
      </c>
      <c r="G484" s="10">
        <v>2.9</v>
      </c>
      <c r="H484" s="10">
        <v>2.9</v>
      </c>
      <c r="I484" s="10">
        <v>2.9</v>
      </c>
      <c r="J484" s="10">
        <v>2.9</v>
      </c>
    </row>
    <row r="485" spans="2:10" x14ac:dyDescent="0.3">
      <c r="B485" s="35" t="s">
        <v>212</v>
      </c>
      <c r="C485" s="37" t="e">
        <f t="shared" si="60"/>
        <v>#DIV/0!</v>
      </c>
      <c r="D485" s="37" t="e">
        <f t="shared" si="61"/>
        <v>#DIV/0!</v>
      </c>
      <c r="E485" s="37" t="e">
        <f t="shared" si="62"/>
        <v>#DIV/0!</v>
      </c>
      <c r="F485" s="37" t="e">
        <f t="shared" si="63"/>
        <v>#DIV/0!</v>
      </c>
      <c r="G485" s="10">
        <v>2.9</v>
      </c>
      <c r="H485" s="10">
        <v>2.9</v>
      </c>
      <c r="I485" s="10">
        <v>2.9</v>
      </c>
      <c r="J485" s="10">
        <v>2.9</v>
      </c>
    </row>
    <row r="486" spans="2:10" x14ac:dyDescent="0.3">
      <c r="B486" s="35" t="s">
        <v>213</v>
      </c>
      <c r="C486" s="37" t="e">
        <f t="shared" si="60"/>
        <v>#DIV/0!</v>
      </c>
      <c r="D486" s="37" t="e">
        <f t="shared" si="61"/>
        <v>#DIV/0!</v>
      </c>
      <c r="E486" s="37" t="e">
        <f t="shared" si="62"/>
        <v>#DIV/0!</v>
      </c>
      <c r="F486" s="37" t="e">
        <f t="shared" si="63"/>
        <v>#DIV/0!</v>
      </c>
      <c r="G486" s="10">
        <v>2.9</v>
      </c>
      <c r="H486" s="10">
        <v>2.9</v>
      </c>
      <c r="I486" s="10">
        <v>2.9</v>
      </c>
      <c r="J486" s="10">
        <v>2.9</v>
      </c>
    </row>
    <row r="487" spans="2:10" x14ac:dyDescent="0.3">
      <c r="B487" s="35" t="s">
        <v>214</v>
      </c>
      <c r="C487" s="37" t="e">
        <f t="shared" si="60"/>
        <v>#DIV/0!</v>
      </c>
      <c r="D487" s="37" t="e">
        <f t="shared" si="61"/>
        <v>#DIV/0!</v>
      </c>
      <c r="E487" s="37" t="e">
        <f t="shared" si="62"/>
        <v>#DIV/0!</v>
      </c>
      <c r="F487" s="37" t="e">
        <f t="shared" si="63"/>
        <v>#DIV/0!</v>
      </c>
      <c r="G487" s="10">
        <v>2.9</v>
      </c>
      <c r="H487" s="10">
        <v>2.9</v>
      </c>
      <c r="I487" s="10">
        <v>2.9</v>
      </c>
      <c r="J487" s="10">
        <v>2.9</v>
      </c>
    </row>
    <row r="488" spans="2:10" x14ac:dyDescent="0.3">
      <c r="B488" s="35" t="s">
        <v>215</v>
      </c>
      <c r="C488" s="37" t="e">
        <f t="shared" si="60"/>
        <v>#DIV/0!</v>
      </c>
      <c r="D488" s="37" t="e">
        <f t="shared" si="61"/>
        <v>#DIV/0!</v>
      </c>
      <c r="E488" s="37" t="e">
        <f t="shared" si="62"/>
        <v>#DIV/0!</v>
      </c>
      <c r="F488" s="37" t="e">
        <f t="shared" si="63"/>
        <v>#DIV/0!</v>
      </c>
      <c r="G488" s="10">
        <v>2.9</v>
      </c>
      <c r="H488" s="10">
        <v>2.9</v>
      </c>
      <c r="I488" s="10">
        <v>2.9</v>
      </c>
      <c r="J488" s="10">
        <v>2.9</v>
      </c>
    </row>
    <row r="491" spans="2:10" x14ac:dyDescent="0.3">
      <c r="B491" t="s">
        <v>216</v>
      </c>
    </row>
    <row r="492" spans="2:10" x14ac:dyDescent="0.3">
      <c r="B492" t="s">
        <v>231</v>
      </c>
    </row>
    <row r="493" spans="2:10" x14ac:dyDescent="0.3">
      <c r="B493" t="s">
        <v>172</v>
      </c>
    </row>
    <row r="511" spans="2:5" x14ac:dyDescent="0.3">
      <c r="B511" s="7" t="s">
        <v>229</v>
      </c>
      <c r="E511" t="s">
        <v>258</v>
      </c>
    </row>
    <row r="520" spans="2:17" ht="15" hidden="1" thickBot="1" x14ac:dyDescent="0.35">
      <c r="B520" s="54" t="s">
        <v>2</v>
      </c>
      <c r="C520" s="51" t="s">
        <v>49</v>
      </c>
      <c r="D520" s="46" t="s">
        <v>217</v>
      </c>
      <c r="E520" s="47" t="s">
        <v>218</v>
      </c>
      <c r="F520" s="48" t="s">
        <v>168</v>
      </c>
      <c r="G520" s="47" t="s">
        <v>207</v>
      </c>
      <c r="H520" s="47" t="s">
        <v>6</v>
      </c>
      <c r="I520" s="47" t="s">
        <v>3</v>
      </c>
      <c r="J520" s="47" t="s">
        <v>4</v>
      </c>
      <c r="K520" s="49" t="s">
        <v>219</v>
      </c>
      <c r="L520" s="49" t="s">
        <v>220</v>
      </c>
      <c r="M520" s="49" t="s">
        <v>221</v>
      </c>
      <c r="N520" s="48" t="s">
        <v>222</v>
      </c>
      <c r="O520" s="48" t="s">
        <v>223</v>
      </c>
      <c r="P520" s="48" t="s">
        <v>224</v>
      </c>
      <c r="Q520" s="50" t="s">
        <v>225</v>
      </c>
    </row>
    <row r="521" spans="2:17" hidden="1" x14ac:dyDescent="0.3">
      <c r="B521" s="55" t="s">
        <v>9</v>
      </c>
      <c r="C521" s="52">
        <f>H52</f>
        <v>0</v>
      </c>
      <c r="D521" s="41">
        <v>4</v>
      </c>
      <c r="E521" s="41">
        <f>C521*D521</f>
        <v>0</v>
      </c>
      <c r="F521" s="42">
        <f>H264</f>
        <v>1799.8557499841181</v>
      </c>
      <c r="G521" s="42" t="e">
        <f>F458</f>
        <v>#DIV/0!</v>
      </c>
      <c r="H521" s="43">
        <f>E7</f>
        <v>0</v>
      </c>
      <c r="I521" s="41">
        <v>0.25</v>
      </c>
      <c r="J521" s="44">
        <v>5.9</v>
      </c>
      <c r="K521" s="42" t="e">
        <f>E521/(I521*J521)+(F521+G521)/H521</f>
        <v>#DIV/0!</v>
      </c>
      <c r="L521" s="42" t="e">
        <f>E521/(I521*J521)-(F521+G521)/H521</f>
        <v>#DIV/0!</v>
      </c>
      <c r="M521" s="44" t="e">
        <f t="shared" ref="M521:M533" si="64">(J521*K521)/(K521-L521)</f>
        <v>#DIV/0!</v>
      </c>
      <c r="N521" s="44" t="e">
        <f t="shared" ref="N521:N533" si="65">2/3*M521+(J521-M521)</f>
        <v>#DIV/0!</v>
      </c>
      <c r="O521" s="44" t="e">
        <f t="shared" ref="O521:O533" si="66">(F521+G521)/N521</f>
        <v>#DIV/0!</v>
      </c>
      <c r="P521" s="44" t="e">
        <f>O521/40</f>
        <v>#DIV/0!</v>
      </c>
      <c r="Q521" s="45" t="s">
        <v>226</v>
      </c>
    </row>
    <row r="522" spans="2:17" hidden="1" x14ac:dyDescent="0.3">
      <c r="B522" s="56" t="s">
        <v>10</v>
      </c>
      <c r="C522" s="53">
        <f>H53</f>
        <v>0</v>
      </c>
      <c r="D522" s="4">
        <v>4</v>
      </c>
      <c r="E522" s="4">
        <f t="shared" ref="E522:E533" si="67">C522*D522</f>
        <v>0</v>
      </c>
      <c r="F522" s="37">
        <f t="shared" ref="F522:F533" si="68">H265</f>
        <v>509.79194922560788</v>
      </c>
      <c r="G522" s="37" t="e">
        <f>F459</f>
        <v>#DIV/0!</v>
      </c>
      <c r="H522" s="6">
        <f>E8</f>
        <v>0</v>
      </c>
      <c r="I522" s="4">
        <v>0.25</v>
      </c>
      <c r="J522" s="5">
        <v>3.14</v>
      </c>
      <c r="K522" s="37" t="e">
        <f t="shared" ref="K522:K533" si="69">E522/(I522*J522)+(F522+G522)/H522</f>
        <v>#DIV/0!</v>
      </c>
      <c r="L522" s="37" t="e">
        <f t="shared" ref="L522:L533" si="70">E522/(I522*J522)-(F522+G522)/H522</f>
        <v>#DIV/0!</v>
      </c>
      <c r="M522" s="5" t="e">
        <f t="shared" si="64"/>
        <v>#DIV/0!</v>
      </c>
      <c r="N522" s="5" t="e">
        <f t="shared" si="65"/>
        <v>#DIV/0!</v>
      </c>
      <c r="O522" s="5" t="e">
        <f t="shared" si="66"/>
        <v>#DIV/0!</v>
      </c>
      <c r="P522" s="5" t="e">
        <f t="shared" ref="P522:P533" si="71">O522/40</f>
        <v>#DIV/0!</v>
      </c>
      <c r="Q522" s="35" t="s">
        <v>226</v>
      </c>
    </row>
    <row r="523" spans="2:17" hidden="1" x14ac:dyDescent="0.3">
      <c r="B523" s="56" t="s">
        <v>11</v>
      </c>
      <c r="C523" s="53">
        <f>H54</f>
        <v>0</v>
      </c>
      <c r="D523" s="4">
        <v>4</v>
      </c>
      <c r="E523" s="4">
        <f t="shared" si="67"/>
        <v>0</v>
      </c>
      <c r="F523" s="37">
        <f t="shared" si="68"/>
        <v>532.77488174120504</v>
      </c>
      <c r="G523" s="37" t="e">
        <f>F460</f>
        <v>#DIV/0!</v>
      </c>
      <c r="H523" s="6">
        <f>E9</f>
        <v>0</v>
      </c>
      <c r="I523" s="4">
        <v>0.25</v>
      </c>
      <c r="J523" s="5">
        <v>3.21</v>
      </c>
      <c r="K523" s="37" t="e">
        <f t="shared" si="69"/>
        <v>#DIV/0!</v>
      </c>
      <c r="L523" s="37" t="e">
        <f t="shared" si="70"/>
        <v>#DIV/0!</v>
      </c>
      <c r="M523" s="5" t="e">
        <f t="shared" si="64"/>
        <v>#DIV/0!</v>
      </c>
      <c r="N523" s="5" t="e">
        <f t="shared" si="65"/>
        <v>#DIV/0!</v>
      </c>
      <c r="O523" s="5" t="e">
        <f t="shared" si="66"/>
        <v>#DIV/0!</v>
      </c>
      <c r="P523" s="5" t="e">
        <f t="shared" si="71"/>
        <v>#DIV/0!</v>
      </c>
      <c r="Q523" s="35" t="s">
        <v>226</v>
      </c>
    </row>
    <row r="524" spans="2:17" hidden="1" x14ac:dyDescent="0.3">
      <c r="B524" s="56" t="s">
        <v>12</v>
      </c>
      <c r="C524" s="53">
        <f>H55</f>
        <v>0</v>
      </c>
      <c r="D524" s="4">
        <v>4</v>
      </c>
      <c r="E524" s="4">
        <f t="shared" si="67"/>
        <v>0</v>
      </c>
      <c r="F524" s="37">
        <f t="shared" si="68"/>
        <v>673.82649007089969</v>
      </c>
      <c r="G524" s="37" t="e">
        <f>F461</f>
        <v>#DIV/0!</v>
      </c>
      <c r="H524" s="6">
        <f>E10</f>
        <v>0</v>
      </c>
      <c r="I524" s="4">
        <v>0.25</v>
      </c>
      <c r="J524" s="5">
        <v>3.61</v>
      </c>
      <c r="K524" s="37" t="e">
        <f t="shared" si="69"/>
        <v>#DIV/0!</v>
      </c>
      <c r="L524" s="37" t="e">
        <f t="shared" si="70"/>
        <v>#DIV/0!</v>
      </c>
      <c r="M524" s="5" t="e">
        <f t="shared" si="64"/>
        <v>#DIV/0!</v>
      </c>
      <c r="N524" s="5" t="e">
        <f t="shared" si="65"/>
        <v>#DIV/0!</v>
      </c>
      <c r="O524" s="5" t="e">
        <f t="shared" si="66"/>
        <v>#DIV/0!</v>
      </c>
      <c r="P524" s="5" t="e">
        <f t="shared" si="71"/>
        <v>#DIV/0!</v>
      </c>
      <c r="Q524" s="35" t="s">
        <v>227</v>
      </c>
    </row>
    <row r="525" spans="2:17" hidden="1" x14ac:dyDescent="0.3">
      <c r="B525" s="56" t="s">
        <v>13</v>
      </c>
      <c r="C525" s="53">
        <f>H56</f>
        <v>0</v>
      </c>
      <c r="D525" s="4">
        <v>4</v>
      </c>
      <c r="E525" s="4">
        <f t="shared" si="67"/>
        <v>0</v>
      </c>
      <c r="F525" s="37">
        <f t="shared" si="68"/>
        <v>1142.1664325524036</v>
      </c>
      <c r="G525" s="37" t="e">
        <f>F462</f>
        <v>#DIV/0!</v>
      </c>
      <c r="H525" s="6">
        <f>E11</f>
        <v>0</v>
      </c>
      <c r="I525" s="4">
        <v>0.25</v>
      </c>
      <c r="J525" s="5">
        <v>4.7</v>
      </c>
      <c r="K525" s="37" t="e">
        <f t="shared" si="69"/>
        <v>#DIV/0!</v>
      </c>
      <c r="L525" s="37" t="e">
        <f t="shared" si="70"/>
        <v>#DIV/0!</v>
      </c>
      <c r="M525" s="5" t="e">
        <f t="shared" si="64"/>
        <v>#DIV/0!</v>
      </c>
      <c r="N525" s="5" t="e">
        <f t="shared" si="65"/>
        <v>#DIV/0!</v>
      </c>
      <c r="O525" s="5" t="e">
        <f t="shared" si="66"/>
        <v>#DIV/0!</v>
      </c>
      <c r="P525" s="5" t="e">
        <f t="shared" si="71"/>
        <v>#DIV/0!</v>
      </c>
      <c r="Q525" s="35" t="s">
        <v>227</v>
      </c>
    </row>
    <row r="526" spans="2:17" hidden="1" x14ac:dyDescent="0.3">
      <c r="B526" s="56" t="s">
        <v>14</v>
      </c>
      <c r="C526" s="53">
        <f>H57</f>
        <v>0</v>
      </c>
      <c r="D526" s="4">
        <v>4</v>
      </c>
      <c r="E526" s="4">
        <f t="shared" si="67"/>
        <v>0</v>
      </c>
      <c r="F526" s="37">
        <f t="shared" si="68"/>
        <v>532.77488174120504</v>
      </c>
      <c r="G526" s="37" t="e">
        <f>F463/3</f>
        <v>#DIV/0!</v>
      </c>
      <c r="H526" s="6">
        <f>E12</f>
        <v>0</v>
      </c>
      <c r="I526" s="4">
        <v>0.25</v>
      </c>
      <c r="J526" s="5">
        <v>3.21</v>
      </c>
      <c r="K526" s="37" t="e">
        <f t="shared" si="69"/>
        <v>#DIV/0!</v>
      </c>
      <c r="L526" s="37" t="e">
        <f t="shared" si="70"/>
        <v>#DIV/0!</v>
      </c>
      <c r="M526" s="5" t="e">
        <f t="shared" si="64"/>
        <v>#DIV/0!</v>
      </c>
      <c r="N526" s="5" t="e">
        <f t="shared" si="65"/>
        <v>#DIV/0!</v>
      </c>
      <c r="O526" s="5" t="e">
        <f t="shared" si="66"/>
        <v>#DIV/0!</v>
      </c>
      <c r="P526" s="5" t="e">
        <f t="shared" si="71"/>
        <v>#DIV/0!</v>
      </c>
      <c r="Q526" s="35" t="s">
        <v>227</v>
      </c>
    </row>
    <row r="527" spans="2:17" hidden="1" x14ac:dyDescent="0.3">
      <c r="B527" s="56" t="s">
        <v>18</v>
      </c>
      <c r="C527" s="53">
        <f>H58</f>
        <v>0</v>
      </c>
      <c r="D527" s="4">
        <v>4</v>
      </c>
      <c r="E527" s="4">
        <f t="shared" si="67"/>
        <v>0</v>
      </c>
      <c r="F527" s="37">
        <f t="shared" si="68"/>
        <v>509.79194922560788</v>
      </c>
      <c r="G527" s="37" t="e">
        <f>G526</f>
        <v>#DIV/0!</v>
      </c>
      <c r="H527" s="6">
        <f>E13</f>
        <v>0</v>
      </c>
      <c r="I527" s="4">
        <v>0.25</v>
      </c>
      <c r="J527" s="5">
        <v>3.14</v>
      </c>
      <c r="K527" s="37" t="e">
        <f t="shared" si="69"/>
        <v>#DIV/0!</v>
      </c>
      <c r="L527" s="37" t="e">
        <f t="shared" si="70"/>
        <v>#DIV/0!</v>
      </c>
      <c r="M527" s="5" t="e">
        <f t="shared" si="64"/>
        <v>#DIV/0!</v>
      </c>
      <c r="N527" s="5" t="e">
        <f t="shared" si="65"/>
        <v>#DIV/0!</v>
      </c>
      <c r="O527" s="5" t="e">
        <f t="shared" si="66"/>
        <v>#DIV/0!</v>
      </c>
      <c r="P527" s="5" t="e">
        <f t="shared" si="71"/>
        <v>#DIV/0!</v>
      </c>
      <c r="Q527" s="35" t="s">
        <v>227</v>
      </c>
    </row>
    <row r="528" spans="2:17" hidden="1" x14ac:dyDescent="0.3">
      <c r="B528" s="56" t="s">
        <v>19</v>
      </c>
      <c r="C528" s="53">
        <f>H59</f>
        <v>0</v>
      </c>
      <c r="D528" s="4">
        <v>4</v>
      </c>
      <c r="E528" s="4">
        <f t="shared" si="67"/>
        <v>0</v>
      </c>
      <c r="F528" s="37">
        <f t="shared" si="68"/>
        <v>886.20533215822434</v>
      </c>
      <c r="G528" s="37">
        <v>7</v>
      </c>
      <c r="H528" s="6">
        <f>E14</f>
        <v>0</v>
      </c>
      <c r="I528" s="4">
        <v>0.25</v>
      </c>
      <c r="J528" s="5">
        <v>4.1399999999999997</v>
      </c>
      <c r="K528" s="37" t="e">
        <f t="shared" si="69"/>
        <v>#DIV/0!</v>
      </c>
      <c r="L528" s="37" t="e">
        <f t="shared" si="70"/>
        <v>#DIV/0!</v>
      </c>
      <c r="M528" s="5" t="e">
        <f t="shared" si="64"/>
        <v>#DIV/0!</v>
      </c>
      <c r="N528" s="5" t="e">
        <f t="shared" si="65"/>
        <v>#DIV/0!</v>
      </c>
      <c r="O528" s="5" t="e">
        <f t="shared" si="66"/>
        <v>#DIV/0!</v>
      </c>
      <c r="P528" s="5" t="e">
        <f t="shared" si="71"/>
        <v>#DIV/0!</v>
      </c>
      <c r="Q528" s="35" t="s">
        <v>227</v>
      </c>
    </row>
    <row r="529" spans="2:17" hidden="1" x14ac:dyDescent="0.3">
      <c r="B529" s="56" t="s">
        <v>15</v>
      </c>
      <c r="C529" s="53">
        <f>H60</f>
        <v>0</v>
      </c>
      <c r="D529" s="4">
        <v>4</v>
      </c>
      <c r="E529" s="4">
        <f t="shared" si="67"/>
        <v>0</v>
      </c>
      <c r="F529" s="37">
        <f t="shared" si="68"/>
        <v>532.77488174120504</v>
      </c>
      <c r="G529" s="37" t="e">
        <f>F464</f>
        <v>#DIV/0!</v>
      </c>
      <c r="H529" s="6">
        <f>E15</f>
        <v>0</v>
      </c>
      <c r="I529" s="4">
        <v>0.25</v>
      </c>
      <c r="J529" s="5">
        <v>3.21</v>
      </c>
      <c r="K529" s="37" t="e">
        <f t="shared" si="69"/>
        <v>#DIV/0!</v>
      </c>
      <c r="L529" s="37" t="e">
        <f t="shared" si="70"/>
        <v>#DIV/0!</v>
      </c>
      <c r="M529" s="5" t="e">
        <f t="shared" si="64"/>
        <v>#DIV/0!</v>
      </c>
      <c r="N529" s="5" t="e">
        <f t="shared" si="65"/>
        <v>#DIV/0!</v>
      </c>
      <c r="O529" s="5" t="e">
        <f t="shared" si="66"/>
        <v>#DIV/0!</v>
      </c>
      <c r="P529" s="5" t="e">
        <f t="shared" si="71"/>
        <v>#DIV/0!</v>
      </c>
      <c r="Q529" s="35" t="s">
        <v>227</v>
      </c>
    </row>
    <row r="530" spans="2:17" hidden="1" x14ac:dyDescent="0.3">
      <c r="B530" s="56" t="s">
        <v>20</v>
      </c>
      <c r="C530" s="53">
        <f>H61</f>
        <v>0</v>
      </c>
      <c r="D530" s="4">
        <v>4</v>
      </c>
      <c r="E530" s="4">
        <f t="shared" si="67"/>
        <v>0</v>
      </c>
      <c r="F530" s="37">
        <f t="shared" si="68"/>
        <v>886.20533215822434</v>
      </c>
      <c r="G530" s="37" t="e">
        <f>F465</f>
        <v>#DIV/0!</v>
      </c>
      <c r="H530" s="6">
        <f>E16</f>
        <v>0</v>
      </c>
      <c r="I530" s="4">
        <v>0.25</v>
      </c>
      <c r="J530" s="5">
        <v>4.1399999999999997</v>
      </c>
      <c r="K530" s="37" t="e">
        <f t="shared" si="69"/>
        <v>#DIV/0!</v>
      </c>
      <c r="L530" s="37" t="e">
        <f t="shared" si="70"/>
        <v>#DIV/0!</v>
      </c>
      <c r="M530" s="5" t="e">
        <f t="shared" si="64"/>
        <v>#DIV/0!</v>
      </c>
      <c r="N530" s="5" t="e">
        <f t="shared" si="65"/>
        <v>#DIV/0!</v>
      </c>
      <c r="O530" s="5" t="e">
        <f t="shared" si="66"/>
        <v>#DIV/0!</v>
      </c>
      <c r="P530" s="5" t="e">
        <f t="shared" si="71"/>
        <v>#DIV/0!</v>
      </c>
      <c r="Q530" s="35" t="s">
        <v>226</v>
      </c>
    </row>
    <row r="531" spans="2:17" hidden="1" x14ac:dyDescent="0.3">
      <c r="B531" s="56" t="s">
        <v>21</v>
      </c>
      <c r="C531" s="53">
        <f>H62</f>
        <v>0</v>
      </c>
      <c r="D531" s="4">
        <v>4</v>
      </c>
      <c r="E531" s="4">
        <f t="shared" si="67"/>
        <v>0</v>
      </c>
      <c r="F531" s="37">
        <f t="shared" si="68"/>
        <v>681.31339362153756</v>
      </c>
      <c r="G531" s="37" t="e">
        <f>G530</f>
        <v>#DIV/0!</v>
      </c>
      <c r="H531" s="6">
        <f>E17</f>
        <v>0</v>
      </c>
      <c r="I531" s="4">
        <v>0.25</v>
      </c>
      <c r="J531" s="5">
        <v>3.63</v>
      </c>
      <c r="K531" s="37" t="e">
        <f t="shared" si="69"/>
        <v>#DIV/0!</v>
      </c>
      <c r="L531" s="37" t="e">
        <f t="shared" si="70"/>
        <v>#DIV/0!</v>
      </c>
      <c r="M531" s="5" t="e">
        <f t="shared" si="64"/>
        <v>#DIV/0!</v>
      </c>
      <c r="N531" s="5" t="e">
        <f t="shared" si="65"/>
        <v>#DIV/0!</v>
      </c>
      <c r="O531" s="5" t="e">
        <f t="shared" si="66"/>
        <v>#DIV/0!</v>
      </c>
      <c r="P531" s="5" t="e">
        <f t="shared" si="71"/>
        <v>#DIV/0!</v>
      </c>
      <c r="Q531" s="35" t="s">
        <v>227</v>
      </c>
    </row>
    <row r="532" spans="2:17" hidden="1" x14ac:dyDescent="0.3">
      <c r="B532" s="56" t="s">
        <v>16</v>
      </c>
      <c r="C532" s="53">
        <f>H63</f>
        <v>0</v>
      </c>
      <c r="D532" s="4">
        <v>4</v>
      </c>
      <c r="E532" s="4">
        <f t="shared" si="67"/>
        <v>0</v>
      </c>
      <c r="F532" s="37">
        <f t="shared" si="68"/>
        <v>886.20533215822434</v>
      </c>
      <c r="G532" s="37" t="e">
        <f>F466</f>
        <v>#DIV/0!</v>
      </c>
      <c r="H532" s="6">
        <f>E18</f>
        <v>0</v>
      </c>
      <c r="I532" s="4">
        <v>0.25</v>
      </c>
      <c r="J532" s="5">
        <v>3.13</v>
      </c>
      <c r="K532" s="37" t="e">
        <f t="shared" si="69"/>
        <v>#DIV/0!</v>
      </c>
      <c r="L532" s="37" t="e">
        <f t="shared" si="70"/>
        <v>#DIV/0!</v>
      </c>
      <c r="M532" s="5" t="e">
        <f t="shared" si="64"/>
        <v>#DIV/0!</v>
      </c>
      <c r="N532" s="5" t="e">
        <f t="shared" si="65"/>
        <v>#DIV/0!</v>
      </c>
      <c r="O532" s="5" t="e">
        <f t="shared" si="66"/>
        <v>#DIV/0!</v>
      </c>
      <c r="P532" s="5" t="e">
        <f t="shared" si="71"/>
        <v>#DIV/0!</v>
      </c>
      <c r="Q532" s="35" t="s">
        <v>226</v>
      </c>
    </row>
    <row r="533" spans="2:17" ht="15" hidden="1" thickBot="1" x14ac:dyDescent="0.35">
      <c r="B533" s="57" t="s">
        <v>17</v>
      </c>
      <c r="C533" s="53">
        <f>H64</f>
        <v>0</v>
      </c>
      <c r="D533" s="4">
        <v>4</v>
      </c>
      <c r="E533" s="4">
        <f t="shared" si="67"/>
        <v>0</v>
      </c>
      <c r="F533" s="37">
        <f t="shared" si="68"/>
        <v>681.31339362153756</v>
      </c>
      <c r="G533" s="37" t="e">
        <f>F467</f>
        <v>#DIV/0!</v>
      </c>
      <c r="H533" s="6">
        <f>E19</f>
        <v>0</v>
      </c>
      <c r="I533" s="4">
        <v>0.25</v>
      </c>
      <c r="J533" s="5">
        <v>5.89</v>
      </c>
      <c r="K533" s="37" t="e">
        <f t="shared" si="69"/>
        <v>#DIV/0!</v>
      </c>
      <c r="L533" s="37" t="e">
        <f t="shared" si="70"/>
        <v>#DIV/0!</v>
      </c>
      <c r="M533" s="5" t="e">
        <f t="shared" si="64"/>
        <v>#DIV/0!</v>
      </c>
      <c r="N533" s="5" t="e">
        <f t="shared" si="65"/>
        <v>#DIV/0!</v>
      </c>
      <c r="O533" s="5" t="e">
        <f t="shared" si="66"/>
        <v>#DIV/0!</v>
      </c>
      <c r="P533" s="5" t="e">
        <f t="shared" si="71"/>
        <v>#DIV/0!</v>
      </c>
      <c r="Q533" s="35" t="s">
        <v>227</v>
      </c>
    </row>
    <row r="534" spans="2:17" hidden="1" x14ac:dyDescent="0.3"/>
    <row r="535" spans="2:17" ht="15" hidden="1" thickBot="1" x14ac:dyDescent="0.35">
      <c r="B535" s="18" t="s">
        <v>135</v>
      </c>
    </row>
    <row r="536" spans="2:17" ht="15" hidden="1" thickBot="1" x14ac:dyDescent="0.35">
      <c r="B536" s="54" t="s">
        <v>2</v>
      </c>
      <c r="C536" s="51" t="s">
        <v>49</v>
      </c>
      <c r="D536" s="46" t="s">
        <v>217</v>
      </c>
      <c r="E536" s="47" t="s">
        <v>218</v>
      </c>
      <c r="F536" s="48" t="s">
        <v>168</v>
      </c>
      <c r="G536" s="47" t="s">
        <v>207</v>
      </c>
      <c r="H536" s="47" t="s">
        <v>6</v>
      </c>
      <c r="I536" s="47" t="s">
        <v>3</v>
      </c>
      <c r="J536" s="47" t="s">
        <v>4</v>
      </c>
      <c r="K536" s="49" t="s">
        <v>219</v>
      </c>
      <c r="L536" s="49" t="s">
        <v>220</v>
      </c>
      <c r="M536" s="49" t="s">
        <v>221</v>
      </c>
      <c r="N536" s="48" t="s">
        <v>222</v>
      </c>
      <c r="O536" s="48" t="s">
        <v>223</v>
      </c>
      <c r="P536" s="48" t="s">
        <v>224</v>
      </c>
      <c r="Q536" s="50" t="s">
        <v>225</v>
      </c>
    </row>
    <row r="537" spans="2:17" hidden="1" x14ac:dyDescent="0.3">
      <c r="B537" s="55" t="s">
        <v>9</v>
      </c>
      <c r="C537" s="52">
        <f>C521</f>
        <v>0</v>
      </c>
      <c r="D537" s="41">
        <v>3</v>
      </c>
      <c r="E537" s="41">
        <f>C537*D537</f>
        <v>0</v>
      </c>
      <c r="F537" s="42">
        <f>H293</f>
        <v>1199.9623366788314</v>
      </c>
      <c r="G537" s="42" t="e">
        <f>E458</f>
        <v>#DIV/0!</v>
      </c>
      <c r="H537" s="43">
        <f>H521</f>
        <v>0</v>
      </c>
      <c r="I537" s="41">
        <v>0.25</v>
      </c>
      <c r="J537" s="44">
        <v>5.9</v>
      </c>
      <c r="K537" s="42" t="e">
        <f>E537/(I537*J537)+(F537+G537)/H537</f>
        <v>#DIV/0!</v>
      </c>
      <c r="L537" s="42" t="e">
        <f>E537/(I537*J537)-(F537+G537)/H537</f>
        <v>#DIV/0!</v>
      </c>
      <c r="M537" s="44" t="e">
        <f t="shared" ref="M537:M549" si="72">(J537*K537)/(K537-L537)</f>
        <v>#DIV/0!</v>
      </c>
      <c r="N537" s="44" t="e">
        <f t="shared" ref="N537:N549" si="73">2/3*M537+(J537-M537)</f>
        <v>#DIV/0!</v>
      </c>
      <c r="O537" s="44" t="e">
        <f t="shared" ref="O537:O549" si="74">(F537+G537)/N537</f>
        <v>#DIV/0!</v>
      </c>
      <c r="P537" s="44" t="e">
        <f>O537/40</f>
        <v>#DIV/0!</v>
      </c>
      <c r="Q537" s="45" t="s">
        <v>227</v>
      </c>
    </row>
    <row r="538" spans="2:17" hidden="1" x14ac:dyDescent="0.3">
      <c r="B538" s="56" t="s">
        <v>10</v>
      </c>
      <c r="C538" s="53">
        <f t="shared" ref="C538:C549" si="75">C522</f>
        <v>0</v>
      </c>
      <c r="D538" s="4">
        <v>3</v>
      </c>
      <c r="E538" s="4">
        <f t="shared" ref="E538:E549" si="76">C538*D538</f>
        <v>0</v>
      </c>
      <c r="F538" s="37">
        <f t="shared" ref="F538:F549" si="77">H294</f>
        <v>339.87787000053447</v>
      </c>
      <c r="G538" s="37" t="e">
        <f t="shared" ref="G538:G541" si="78">E459</f>
        <v>#DIV/0!</v>
      </c>
      <c r="H538" s="6">
        <f t="shared" ref="H538:H549" si="79">H522</f>
        <v>0</v>
      </c>
      <c r="I538" s="4">
        <v>0.25</v>
      </c>
      <c r="J538" s="5">
        <v>3.14</v>
      </c>
      <c r="K538" s="37" t="e">
        <f t="shared" ref="K538:K549" si="80">E538/(I538*J538)+(F538+G538)/H538</f>
        <v>#DIV/0!</v>
      </c>
      <c r="L538" s="37" t="e">
        <f t="shared" ref="L538:L549" si="81">E538/(I538*J538)-(F538+G538)/H538</f>
        <v>#DIV/0!</v>
      </c>
      <c r="M538" s="5" t="e">
        <f t="shared" si="72"/>
        <v>#DIV/0!</v>
      </c>
      <c r="N538" s="5" t="e">
        <f t="shared" si="73"/>
        <v>#DIV/0!</v>
      </c>
      <c r="O538" s="5" t="e">
        <f t="shared" si="74"/>
        <v>#DIV/0!</v>
      </c>
      <c r="P538" s="5" t="e">
        <f t="shared" ref="P538:P549" si="82">O538/40</f>
        <v>#DIV/0!</v>
      </c>
      <c r="Q538" s="35" t="s">
        <v>228</v>
      </c>
    </row>
    <row r="539" spans="2:17" hidden="1" x14ac:dyDescent="0.3">
      <c r="B539" s="56" t="s">
        <v>11</v>
      </c>
      <c r="C539" s="53">
        <f t="shared" si="75"/>
        <v>0</v>
      </c>
      <c r="D539" s="4">
        <v>3</v>
      </c>
      <c r="E539" s="4">
        <f t="shared" si="76"/>
        <v>0</v>
      </c>
      <c r="F539" s="37">
        <f t="shared" si="77"/>
        <v>355.20057205895847</v>
      </c>
      <c r="G539" s="37" t="e">
        <f t="shared" si="78"/>
        <v>#DIV/0!</v>
      </c>
      <c r="H539" s="6">
        <f t="shared" si="79"/>
        <v>0</v>
      </c>
      <c r="I539" s="4">
        <v>0.25</v>
      </c>
      <c r="J539" s="5">
        <v>3.21</v>
      </c>
      <c r="K539" s="37" t="e">
        <f t="shared" si="80"/>
        <v>#DIV/0!</v>
      </c>
      <c r="L539" s="37" t="e">
        <f t="shared" si="81"/>
        <v>#DIV/0!</v>
      </c>
      <c r="M539" s="5" t="e">
        <f t="shared" si="72"/>
        <v>#DIV/0!</v>
      </c>
      <c r="N539" s="5" t="e">
        <f t="shared" si="73"/>
        <v>#DIV/0!</v>
      </c>
      <c r="O539" s="5" t="e">
        <f t="shared" si="74"/>
        <v>#DIV/0!</v>
      </c>
      <c r="P539" s="5" t="e">
        <f t="shared" si="82"/>
        <v>#DIV/0!</v>
      </c>
      <c r="Q539" s="35" t="s">
        <v>228</v>
      </c>
    </row>
    <row r="540" spans="2:17" hidden="1" x14ac:dyDescent="0.3">
      <c r="B540" s="56" t="s">
        <v>12</v>
      </c>
      <c r="C540" s="53">
        <f t="shared" si="75"/>
        <v>0</v>
      </c>
      <c r="D540" s="4">
        <v>3</v>
      </c>
      <c r="E540" s="4">
        <f t="shared" si="76"/>
        <v>0</v>
      </c>
      <c r="F540" s="37">
        <f t="shared" si="77"/>
        <v>449.23956241977004</v>
      </c>
      <c r="G540" s="37" t="e">
        <f t="shared" si="78"/>
        <v>#DIV/0!</v>
      </c>
      <c r="H540" s="6">
        <f t="shared" si="79"/>
        <v>0</v>
      </c>
      <c r="I540" s="4">
        <v>0.25</v>
      </c>
      <c r="J540" s="5">
        <v>3.61</v>
      </c>
      <c r="K540" s="37" t="e">
        <f t="shared" si="80"/>
        <v>#DIV/0!</v>
      </c>
      <c r="L540" s="37" t="e">
        <f t="shared" si="81"/>
        <v>#DIV/0!</v>
      </c>
      <c r="M540" s="5" t="e">
        <f t="shared" si="72"/>
        <v>#DIV/0!</v>
      </c>
      <c r="N540" s="5" t="e">
        <f t="shared" si="73"/>
        <v>#DIV/0!</v>
      </c>
      <c r="O540" s="5" t="e">
        <f t="shared" si="74"/>
        <v>#DIV/0!</v>
      </c>
      <c r="P540" s="5" t="e">
        <f t="shared" si="82"/>
        <v>#DIV/0!</v>
      </c>
      <c r="Q540" s="35" t="s">
        <v>228</v>
      </c>
    </row>
    <row r="541" spans="2:17" hidden="1" x14ac:dyDescent="0.3">
      <c r="B541" s="56" t="s">
        <v>13</v>
      </c>
      <c r="C541" s="53">
        <f t="shared" si="75"/>
        <v>0</v>
      </c>
      <c r="D541" s="4">
        <v>3</v>
      </c>
      <c r="E541" s="4">
        <f t="shared" si="76"/>
        <v>0</v>
      </c>
      <c r="F541" s="37">
        <f t="shared" si="77"/>
        <v>761.48141388208523</v>
      </c>
      <c r="G541" s="37" t="e">
        <f t="shared" si="78"/>
        <v>#DIV/0!</v>
      </c>
      <c r="H541" s="6">
        <f t="shared" si="79"/>
        <v>0</v>
      </c>
      <c r="I541" s="4">
        <v>0.25</v>
      </c>
      <c r="J541" s="5">
        <v>4.7</v>
      </c>
      <c r="K541" s="37" t="e">
        <f t="shared" si="80"/>
        <v>#DIV/0!</v>
      </c>
      <c r="L541" s="37" t="e">
        <f t="shared" si="81"/>
        <v>#DIV/0!</v>
      </c>
      <c r="M541" s="5" t="e">
        <f t="shared" si="72"/>
        <v>#DIV/0!</v>
      </c>
      <c r="N541" s="5" t="e">
        <f t="shared" si="73"/>
        <v>#DIV/0!</v>
      </c>
      <c r="O541" s="5" t="e">
        <f t="shared" si="74"/>
        <v>#DIV/0!</v>
      </c>
      <c r="P541" s="5" t="e">
        <f t="shared" si="82"/>
        <v>#DIV/0!</v>
      </c>
      <c r="Q541" s="35" t="s">
        <v>228</v>
      </c>
    </row>
    <row r="542" spans="2:17" hidden="1" x14ac:dyDescent="0.3">
      <c r="B542" s="56" t="s">
        <v>14</v>
      </c>
      <c r="C542" s="53">
        <f t="shared" si="75"/>
        <v>0</v>
      </c>
      <c r="D542" s="4">
        <v>3</v>
      </c>
      <c r="E542" s="4">
        <f t="shared" si="76"/>
        <v>0</v>
      </c>
      <c r="F542" s="37">
        <f t="shared" si="77"/>
        <v>355.20057205895847</v>
      </c>
      <c r="G542" s="37">
        <v>4</v>
      </c>
      <c r="H542" s="6">
        <f t="shared" si="79"/>
        <v>0</v>
      </c>
      <c r="I542" s="4">
        <v>0.25</v>
      </c>
      <c r="J542" s="5">
        <v>3.21</v>
      </c>
      <c r="K542" s="37" t="e">
        <f t="shared" si="80"/>
        <v>#DIV/0!</v>
      </c>
      <c r="L542" s="37" t="e">
        <f t="shared" si="81"/>
        <v>#DIV/0!</v>
      </c>
      <c r="M542" s="5" t="e">
        <f t="shared" si="72"/>
        <v>#DIV/0!</v>
      </c>
      <c r="N542" s="5" t="e">
        <f t="shared" si="73"/>
        <v>#DIV/0!</v>
      </c>
      <c r="O542" s="5" t="e">
        <f t="shared" si="74"/>
        <v>#DIV/0!</v>
      </c>
      <c r="P542" s="5" t="e">
        <f t="shared" si="82"/>
        <v>#DIV/0!</v>
      </c>
      <c r="Q542" s="35" t="s">
        <v>228</v>
      </c>
    </row>
    <row r="543" spans="2:17" hidden="1" x14ac:dyDescent="0.3">
      <c r="B543" s="56" t="s">
        <v>18</v>
      </c>
      <c r="C543" s="53">
        <f t="shared" si="75"/>
        <v>0</v>
      </c>
      <c r="D543" s="4">
        <v>3</v>
      </c>
      <c r="E543" s="4">
        <f t="shared" si="76"/>
        <v>0</v>
      </c>
      <c r="F543" s="37">
        <f t="shared" si="77"/>
        <v>339.87787000053447</v>
      </c>
      <c r="G543" s="37">
        <v>4</v>
      </c>
      <c r="H543" s="6">
        <f t="shared" si="79"/>
        <v>0</v>
      </c>
      <c r="I543" s="4">
        <v>0.25</v>
      </c>
      <c r="J543" s="5">
        <v>3.14</v>
      </c>
      <c r="K543" s="37" t="e">
        <f t="shared" si="80"/>
        <v>#DIV/0!</v>
      </c>
      <c r="L543" s="37" t="e">
        <f t="shared" si="81"/>
        <v>#DIV/0!</v>
      </c>
      <c r="M543" s="5" t="e">
        <f t="shared" si="72"/>
        <v>#DIV/0!</v>
      </c>
      <c r="N543" s="5" t="e">
        <f t="shared" si="73"/>
        <v>#DIV/0!</v>
      </c>
      <c r="O543" s="5" t="e">
        <f t="shared" si="74"/>
        <v>#DIV/0!</v>
      </c>
      <c r="P543" s="5" t="e">
        <f t="shared" si="82"/>
        <v>#DIV/0!</v>
      </c>
      <c r="Q543" s="35" t="s">
        <v>228</v>
      </c>
    </row>
    <row r="544" spans="2:17" hidden="1" x14ac:dyDescent="0.3">
      <c r="B544" s="56" t="s">
        <v>19</v>
      </c>
      <c r="C544" s="53">
        <f t="shared" si="75"/>
        <v>0</v>
      </c>
      <c r="D544" s="4">
        <v>3</v>
      </c>
      <c r="E544" s="4">
        <f t="shared" si="76"/>
        <v>0</v>
      </c>
      <c r="F544" s="37">
        <f t="shared" si="77"/>
        <v>590.83236040621932</v>
      </c>
      <c r="G544" s="37">
        <v>5</v>
      </c>
      <c r="H544" s="6">
        <f t="shared" si="79"/>
        <v>0</v>
      </c>
      <c r="I544" s="4">
        <v>0.25</v>
      </c>
      <c r="J544" s="5">
        <v>4.1399999999999997</v>
      </c>
      <c r="K544" s="37" t="e">
        <f t="shared" si="80"/>
        <v>#DIV/0!</v>
      </c>
      <c r="L544" s="37" t="e">
        <f t="shared" si="81"/>
        <v>#DIV/0!</v>
      </c>
      <c r="M544" s="5" t="e">
        <f t="shared" si="72"/>
        <v>#DIV/0!</v>
      </c>
      <c r="N544" s="5" t="e">
        <f t="shared" si="73"/>
        <v>#DIV/0!</v>
      </c>
      <c r="O544" s="5" t="e">
        <f t="shared" si="74"/>
        <v>#DIV/0!</v>
      </c>
      <c r="P544" s="5" t="e">
        <f t="shared" si="82"/>
        <v>#DIV/0!</v>
      </c>
      <c r="Q544" s="35" t="s">
        <v>228</v>
      </c>
    </row>
    <row r="545" spans="2:17" hidden="1" x14ac:dyDescent="0.3">
      <c r="B545" s="56" t="s">
        <v>15</v>
      </c>
      <c r="C545" s="53">
        <f t="shared" si="75"/>
        <v>0</v>
      </c>
      <c r="D545" s="4">
        <v>3</v>
      </c>
      <c r="E545" s="4">
        <f t="shared" si="76"/>
        <v>0</v>
      </c>
      <c r="F545" s="37">
        <f t="shared" si="77"/>
        <v>355.20057205895847</v>
      </c>
      <c r="G545" s="37" t="e">
        <f>E464</f>
        <v>#DIV/0!</v>
      </c>
      <c r="H545" s="6">
        <f t="shared" si="79"/>
        <v>0</v>
      </c>
      <c r="I545" s="4">
        <v>0.25</v>
      </c>
      <c r="J545" s="5">
        <v>3.21</v>
      </c>
      <c r="K545" s="37" t="e">
        <f t="shared" si="80"/>
        <v>#DIV/0!</v>
      </c>
      <c r="L545" s="37" t="e">
        <f t="shared" si="81"/>
        <v>#DIV/0!</v>
      </c>
      <c r="M545" s="5" t="e">
        <f t="shared" si="72"/>
        <v>#DIV/0!</v>
      </c>
      <c r="N545" s="5" t="e">
        <f t="shared" si="73"/>
        <v>#DIV/0!</v>
      </c>
      <c r="O545" s="5" t="e">
        <f t="shared" si="74"/>
        <v>#DIV/0!</v>
      </c>
      <c r="P545" s="5" t="e">
        <f t="shared" si="82"/>
        <v>#DIV/0!</v>
      </c>
      <c r="Q545" s="35" t="s">
        <v>228</v>
      </c>
    </row>
    <row r="546" spans="2:17" hidden="1" x14ac:dyDescent="0.3">
      <c r="B546" s="56" t="s">
        <v>20</v>
      </c>
      <c r="C546" s="53">
        <f t="shared" si="75"/>
        <v>0</v>
      </c>
      <c r="D546" s="4">
        <v>3</v>
      </c>
      <c r="E546" s="4">
        <f t="shared" si="76"/>
        <v>0</v>
      </c>
      <c r="F546" s="37">
        <f t="shared" si="77"/>
        <v>590.83236040621932</v>
      </c>
      <c r="G546" s="37" t="e">
        <f>E465</f>
        <v>#DIV/0!</v>
      </c>
      <c r="H546" s="6">
        <f t="shared" si="79"/>
        <v>0</v>
      </c>
      <c r="I546" s="4">
        <v>0.25</v>
      </c>
      <c r="J546" s="5">
        <v>4.1399999999999997</v>
      </c>
      <c r="K546" s="37" t="e">
        <f t="shared" si="80"/>
        <v>#DIV/0!</v>
      </c>
      <c r="L546" s="37" t="e">
        <f t="shared" si="81"/>
        <v>#DIV/0!</v>
      </c>
      <c r="M546" s="5" t="e">
        <f t="shared" si="72"/>
        <v>#DIV/0!</v>
      </c>
      <c r="N546" s="5" t="e">
        <f t="shared" si="73"/>
        <v>#DIV/0!</v>
      </c>
      <c r="O546" s="5" t="e">
        <f t="shared" si="74"/>
        <v>#DIV/0!</v>
      </c>
      <c r="P546" s="5" t="e">
        <f t="shared" si="82"/>
        <v>#DIV/0!</v>
      </c>
      <c r="Q546" s="35" t="s">
        <v>227</v>
      </c>
    </row>
    <row r="547" spans="2:17" hidden="1" x14ac:dyDescent="0.3">
      <c r="B547" s="56" t="s">
        <v>21</v>
      </c>
      <c r="C547" s="53">
        <f t="shared" si="75"/>
        <v>0</v>
      </c>
      <c r="D547" s="4">
        <v>3</v>
      </c>
      <c r="E547" s="4">
        <f t="shared" si="76"/>
        <v>0</v>
      </c>
      <c r="F547" s="37">
        <f t="shared" si="77"/>
        <v>454.23107481135565</v>
      </c>
      <c r="G547" s="37">
        <v>188</v>
      </c>
      <c r="H547" s="6">
        <f t="shared" si="79"/>
        <v>0</v>
      </c>
      <c r="I547" s="4">
        <v>0.25</v>
      </c>
      <c r="J547" s="5">
        <v>3.63</v>
      </c>
      <c r="K547" s="37" t="e">
        <f t="shared" si="80"/>
        <v>#DIV/0!</v>
      </c>
      <c r="L547" s="37" t="e">
        <f t="shared" si="81"/>
        <v>#DIV/0!</v>
      </c>
      <c r="M547" s="5" t="e">
        <f t="shared" si="72"/>
        <v>#DIV/0!</v>
      </c>
      <c r="N547" s="5" t="e">
        <f t="shared" si="73"/>
        <v>#DIV/0!</v>
      </c>
      <c r="O547" s="5" t="e">
        <f t="shared" si="74"/>
        <v>#DIV/0!</v>
      </c>
      <c r="P547" s="5" t="e">
        <f t="shared" si="82"/>
        <v>#DIV/0!</v>
      </c>
      <c r="Q547" s="35" t="s">
        <v>228</v>
      </c>
    </row>
    <row r="548" spans="2:17" hidden="1" x14ac:dyDescent="0.3">
      <c r="B548" s="56" t="s">
        <v>16</v>
      </c>
      <c r="C548" s="53">
        <f t="shared" si="75"/>
        <v>0</v>
      </c>
      <c r="D548" s="4">
        <v>3</v>
      </c>
      <c r="E548" s="4">
        <f t="shared" si="76"/>
        <v>0</v>
      </c>
      <c r="F548" s="37">
        <f t="shared" si="77"/>
        <v>590.83236040621932</v>
      </c>
      <c r="G548" s="37" t="e">
        <f>E466</f>
        <v>#DIV/0!</v>
      </c>
      <c r="H548" s="6">
        <f t="shared" si="79"/>
        <v>0</v>
      </c>
      <c r="I548" s="4">
        <v>0.25</v>
      </c>
      <c r="J548" s="5">
        <v>3.13</v>
      </c>
      <c r="K548" s="37" t="e">
        <f t="shared" si="80"/>
        <v>#DIV/0!</v>
      </c>
      <c r="L548" s="37" t="e">
        <f t="shared" si="81"/>
        <v>#DIV/0!</v>
      </c>
      <c r="M548" s="5" t="e">
        <f t="shared" si="72"/>
        <v>#DIV/0!</v>
      </c>
      <c r="N548" s="5" t="e">
        <f t="shared" si="73"/>
        <v>#DIV/0!</v>
      </c>
      <c r="O548" s="5" t="e">
        <f t="shared" si="74"/>
        <v>#DIV/0!</v>
      </c>
      <c r="P548" s="5" t="e">
        <f t="shared" si="82"/>
        <v>#DIV/0!</v>
      </c>
      <c r="Q548" s="35" t="s">
        <v>227</v>
      </c>
    </row>
    <row r="549" spans="2:17" ht="15" hidden="1" thickBot="1" x14ac:dyDescent="0.35">
      <c r="B549" s="57" t="s">
        <v>17</v>
      </c>
      <c r="C549" s="53">
        <f t="shared" si="75"/>
        <v>0</v>
      </c>
      <c r="D549" s="4">
        <v>3</v>
      </c>
      <c r="E549" s="4">
        <f t="shared" si="76"/>
        <v>0</v>
      </c>
      <c r="F549" s="37">
        <f t="shared" si="77"/>
        <v>454.23107481135565</v>
      </c>
      <c r="G549" s="37" t="e">
        <f>E467</f>
        <v>#DIV/0!</v>
      </c>
      <c r="H549" s="6">
        <f t="shared" si="79"/>
        <v>0</v>
      </c>
      <c r="I549" s="4">
        <v>0.25</v>
      </c>
      <c r="J549" s="5">
        <v>5.89</v>
      </c>
      <c r="K549" s="37" t="e">
        <f t="shared" si="80"/>
        <v>#DIV/0!</v>
      </c>
      <c r="L549" s="37" t="e">
        <f t="shared" si="81"/>
        <v>#DIV/0!</v>
      </c>
      <c r="M549" s="5" t="e">
        <f t="shared" si="72"/>
        <v>#DIV/0!</v>
      </c>
      <c r="N549" s="5" t="e">
        <f t="shared" si="73"/>
        <v>#DIV/0!</v>
      </c>
      <c r="O549" s="5" t="e">
        <f t="shared" si="74"/>
        <v>#DIV/0!</v>
      </c>
      <c r="P549" s="5" t="e">
        <f t="shared" si="82"/>
        <v>#DIV/0!</v>
      </c>
      <c r="Q549" s="35" t="s">
        <v>228</v>
      </c>
    </row>
    <row r="583" spans="2:17" x14ac:dyDescent="0.3">
      <c r="B583" s="7" t="s">
        <v>229</v>
      </c>
      <c r="E583" t="s">
        <v>258</v>
      </c>
    </row>
    <row r="584" spans="2:17" hidden="1" x14ac:dyDescent="0.3">
      <c r="B584" t="s">
        <v>232</v>
      </c>
    </row>
    <row r="585" spans="2:17" ht="15" hidden="1" thickBot="1" x14ac:dyDescent="0.35">
      <c r="B585" s="54" t="s">
        <v>2</v>
      </c>
      <c r="C585" s="51" t="s">
        <v>49</v>
      </c>
      <c r="D585" s="46" t="s">
        <v>217</v>
      </c>
      <c r="E585" s="47" t="s">
        <v>218</v>
      </c>
      <c r="F585" s="48" t="s">
        <v>230</v>
      </c>
      <c r="G585" s="47" t="s">
        <v>207</v>
      </c>
      <c r="H585" s="47" t="s">
        <v>6</v>
      </c>
      <c r="I585" s="47" t="s">
        <v>3</v>
      </c>
      <c r="J585" s="47" t="s">
        <v>4</v>
      </c>
      <c r="K585" s="49" t="s">
        <v>219</v>
      </c>
      <c r="L585" s="49" t="s">
        <v>220</v>
      </c>
      <c r="M585" s="49" t="s">
        <v>221</v>
      </c>
      <c r="N585" s="48" t="s">
        <v>222</v>
      </c>
      <c r="O585" s="48" t="s">
        <v>223</v>
      </c>
      <c r="P585" s="48" t="s">
        <v>224</v>
      </c>
      <c r="Q585" s="50" t="s">
        <v>225</v>
      </c>
    </row>
    <row r="586" spans="2:17" hidden="1" x14ac:dyDescent="0.3">
      <c r="B586" s="55" t="s">
        <v>52</v>
      </c>
      <c r="C586" s="52">
        <f>H70</f>
        <v>0</v>
      </c>
      <c r="D586" s="41">
        <v>4</v>
      </c>
      <c r="E586" s="41">
        <f>C586*D586</f>
        <v>0</v>
      </c>
      <c r="F586" s="42">
        <f>H346</f>
        <v>1790.7076504485062</v>
      </c>
      <c r="G586" s="42" t="e">
        <f>F482/2</f>
        <v>#DIV/0!</v>
      </c>
      <c r="H586" s="43">
        <f>E26</f>
        <v>0</v>
      </c>
      <c r="I586" s="41">
        <v>0.25</v>
      </c>
      <c r="J586" s="44">
        <v>4.8099999999999996</v>
      </c>
      <c r="K586" s="42" t="e">
        <f>E586/(I586*J586)+(F586+G586)/H586</f>
        <v>#DIV/0!</v>
      </c>
      <c r="L586" s="42" t="e">
        <f>E586/(I586*J586)-(F586+G586)/H586</f>
        <v>#DIV/0!</v>
      </c>
      <c r="M586" s="44" t="e">
        <f t="shared" ref="M586:M604" si="83">(J586*K586)/(K586-L586)</f>
        <v>#DIV/0!</v>
      </c>
      <c r="N586" s="44" t="e">
        <f t="shared" ref="N586:N604" si="84">2/3*M586+(J586-M586)</f>
        <v>#DIV/0!</v>
      </c>
      <c r="O586" s="44" t="e">
        <f t="shared" ref="O586:O604" si="85">(F586+G586)/N586</f>
        <v>#DIV/0!</v>
      </c>
      <c r="P586" s="44" t="e">
        <f>O586/40</f>
        <v>#DIV/0!</v>
      </c>
      <c r="Q586" s="45" t="s">
        <v>226</v>
      </c>
    </row>
    <row r="587" spans="2:17" hidden="1" x14ac:dyDescent="0.3">
      <c r="B587" s="56" t="s">
        <v>53</v>
      </c>
      <c r="C587" s="53">
        <f>H71</f>
        <v>0</v>
      </c>
      <c r="D587" s="4">
        <v>4</v>
      </c>
      <c r="E587" s="4">
        <f t="shared" ref="E587:E604" si="86">C587*D587</f>
        <v>0</v>
      </c>
      <c r="F587" s="37">
        <f t="shared" ref="F587:F604" si="87">H347</f>
        <v>1790.7076504485062</v>
      </c>
      <c r="G587" s="37" t="e">
        <f>G586</f>
        <v>#DIV/0!</v>
      </c>
      <c r="H587" s="6">
        <f>E27</f>
        <v>0</v>
      </c>
      <c r="I587" s="4">
        <v>0.25</v>
      </c>
      <c r="J587" s="5">
        <v>4.8099999999999996</v>
      </c>
      <c r="K587" s="37" t="e">
        <f t="shared" ref="K587:K592" si="88">E587/(I587*J587)+(F587+G587)/H587</f>
        <v>#DIV/0!</v>
      </c>
      <c r="L587" s="37" t="e">
        <f t="shared" ref="L587:L592" si="89">E587/(I587*J587)-(F587+G587)/H587</f>
        <v>#DIV/0!</v>
      </c>
      <c r="M587" s="5" t="e">
        <f t="shared" si="83"/>
        <v>#DIV/0!</v>
      </c>
      <c r="N587" s="5" t="e">
        <f t="shared" si="84"/>
        <v>#DIV/0!</v>
      </c>
      <c r="O587" s="5" t="e">
        <f t="shared" si="85"/>
        <v>#DIV/0!</v>
      </c>
      <c r="P587" s="5" t="e">
        <f t="shared" ref="P587:P604" si="90">O587/40</f>
        <v>#DIV/0!</v>
      </c>
      <c r="Q587" s="35" t="s">
        <v>226</v>
      </c>
    </row>
    <row r="588" spans="2:17" hidden="1" x14ac:dyDescent="0.3">
      <c r="B588" s="56" t="s">
        <v>54</v>
      </c>
      <c r="C588" s="53">
        <f>H72</f>
        <v>0</v>
      </c>
      <c r="D588" s="4">
        <v>4</v>
      </c>
      <c r="E588" s="4">
        <f t="shared" si="86"/>
        <v>0</v>
      </c>
      <c r="F588" s="37">
        <f t="shared" si="87"/>
        <v>341.3289507945554</v>
      </c>
      <c r="G588" s="37" t="e">
        <f>F483/2</f>
        <v>#DIV/0!</v>
      </c>
      <c r="H588" s="6">
        <f>E28</f>
        <v>0</v>
      </c>
      <c r="I588" s="4">
        <v>0.25</v>
      </c>
      <c r="J588" s="5">
        <v>2.1</v>
      </c>
      <c r="K588" s="37" t="e">
        <f t="shared" si="88"/>
        <v>#DIV/0!</v>
      </c>
      <c r="L588" s="37" t="e">
        <f t="shared" si="89"/>
        <v>#DIV/0!</v>
      </c>
      <c r="M588" s="5" t="e">
        <f t="shared" si="83"/>
        <v>#DIV/0!</v>
      </c>
      <c r="N588" s="5" t="e">
        <f t="shared" si="84"/>
        <v>#DIV/0!</v>
      </c>
      <c r="O588" s="5" t="e">
        <f t="shared" si="85"/>
        <v>#DIV/0!</v>
      </c>
      <c r="P588" s="5" t="e">
        <f t="shared" si="90"/>
        <v>#DIV/0!</v>
      </c>
      <c r="Q588" s="35" t="s">
        <v>227</v>
      </c>
    </row>
    <row r="589" spans="2:17" hidden="1" x14ac:dyDescent="0.3">
      <c r="B589" s="56" t="s">
        <v>55</v>
      </c>
      <c r="C589" s="53">
        <f>H73</f>
        <v>0</v>
      </c>
      <c r="D589" s="4">
        <v>4</v>
      </c>
      <c r="E589" s="4">
        <f t="shared" si="86"/>
        <v>0</v>
      </c>
      <c r="F589" s="37">
        <f t="shared" si="87"/>
        <v>341.3289507945554</v>
      </c>
      <c r="G589" s="37" t="e">
        <f>G588</f>
        <v>#DIV/0!</v>
      </c>
      <c r="H589" s="6">
        <f>E29</f>
        <v>0</v>
      </c>
      <c r="I589" s="4">
        <v>0.25</v>
      </c>
      <c r="J589" s="5">
        <v>2.1</v>
      </c>
      <c r="K589" s="37" t="e">
        <f t="shared" si="88"/>
        <v>#DIV/0!</v>
      </c>
      <c r="L589" s="37" t="e">
        <f t="shared" si="89"/>
        <v>#DIV/0!</v>
      </c>
      <c r="M589" s="5" t="e">
        <f t="shared" si="83"/>
        <v>#DIV/0!</v>
      </c>
      <c r="N589" s="5" t="e">
        <f t="shared" si="84"/>
        <v>#DIV/0!</v>
      </c>
      <c r="O589" s="5" t="e">
        <f t="shared" si="85"/>
        <v>#DIV/0!</v>
      </c>
      <c r="P589" s="5" t="e">
        <f t="shared" si="90"/>
        <v>#DIV/0!</v>
      </c>
      <c r="Q589" s="35" t="s">
        <v>227</v>
      </c>
    </row>
    <row r="590" spans="2:17" hidden="1" x14ac:dyDescent="0.3">
      <c r="B590" s="56" t="s">
        <v>56</v>
      </c>
      <c r="C590" s="53">
        <f>H74</f>
        <v>0</v>
      </c>
      <c r="D590" s="4">
        <v>4</v>
      </c>
      <c r="E590" s="4">
        <f t="shared" si="86"/>
        <v>0</v>
      </c>
      <c r="F590" s="37">
        <f t="shared" si="87"/>
        <v>312.69911430954261</v>
      </c>
      <c r="G590" s="37" t="e">
        <f>F484/5</f>
        <v>#DIV/0!</v>
      </c>
      <c r="H590" s="6">
        <f>E30</f>
        <v>0</v>
      </c>
      <c r="I590" s="4">
        <v>0.25</v>
      </c>
      <c r="J590" s="5">
        <v>2.0099999999999998</v>
      </c>
      <c r="K590" s="37" t="e">
        <f t="shared" si="88"/>
        <v>#DIV/0!</v>
      </c>
      <c r="L590" s="37" t="e">
        <f t="shared" si="89"/>
        <v>#DIV/0!</v>
      </c>
      <c r="M590" s="5" t="e">
        <f t="shared" si="83"/>
        <v>#DIV/0!</v>
      </c>
      <c r="N590" s="5" t="e">
        <f t="shared" si="84"/>
        <v>#DIV/0!</v>
      </c>
      <c r="O590" s="5" t="e">
        <f t="shared" si="85"/>
        <v>#DIV/0!</v>
      </c>
      <c r="P590" s="5" t="e">
        <f t="shared" si="90"/>
        <v>#DIV/0!</v>
      </c>
      <c r="Q590" s="35" t="s">
        <v>227</v>
      </c>
    </row>
    <row r="591" spans="2:17" hidden="1" x14ac:dyDescent="0.3">
      <c r="B591" s="56" t="s">
        <v>57</v>
      </c>
      <c r="C591" s="53">
        <f>H75</f>
        <v>0</v>
      </c>
      <c r="D591" s="4">
        <v>4</v>
      </c>
      <c r="E591" s="4">
        <f t="shared" si="86"/>
        <v>0</v>
      </c>
      <c r="F591" s="37">
        <f t="shared" si="87"/>
        <v>341.3289507945554</v>
      </c>
      <c r="G591" s="37" t="e">
        <f>G590</f>
        <v>#DIV/0!</v>
      </c>
      <c r="H591" s="6">
        <f>E31</f>
        <v>0</v>
      </c>
      <c r="I591" s="4">
        <v>0.25</v>
      </c>
      <c r="J591" s="5">
        <v>2.1</v>
      </c>
      <c r="K591" s="37" t="e">
        <f t="shared" si="88"/>
        <v>#DIV/0!</v>
      </c>
      <c r="L591" s="37" t="e">
        <f t="shared" si="89"/>
        <v>#DIV/0!</v>
      </c>
      <c r="M591" s="5" t="e">
        <f t="shared" si="83"/>
        <v>#DIV/0!</v>
      </c>
      <c r="N591" s="5" t="e">
        <f t="shared" si="84"/>
        <v>#DIV/0!</v>
      </c>
      <c r="O591" s="5" t="e">
        <f t="shared" si="85"/>
        <v>#DIV/0!</v>
      </c>
      <c r="P591" s="5" t="e">
        <f t="shared" si="90"/>
        <v>#DIV/0!</v>
      </c>
      <c r="Q591" s="35" t="s">
        <v>227</v>
      </c>
    </row>
    <row r="592" spans="2:17" hidden="1" x14ac:dyDescent="0.3">
      <c r="B592" s="56" t="s">
        <v>58</v>
      </c>
      <c r="C592" s="53">
        <f>H76</f>
        <v>0</v>
      </c>
      <c r="D592" s="4">
        <v>4</v>
      </c>
      <c r="E592" s="4">
        <f t="shared" si="86"/>
        <v>0</v>
      </c>
      <c r="F592" s="37">
        <f t="shared" si="87"/>
        <v>325.26868837054849</v>
      </c>
      <c r="G592" s="37" t="e">
        <f>G591</f>
        <v>#DIV/0!</v>
      </c>
      <c r="H592" s="6">
        <f>E32</f>
        <v>0</v>
      </c>
      <c r="I592" s="4">
        <v>0.25</v>
      </c>
      <c r="J592" s="5">
        <v>2.0499999999999998</v>
      </c>
      <c r="K592" s="37" t="e">
        <f t="shared" si="88"/>
        <v>#DIV/0!</v>
      </c>
      <c r="L592" s="37" t="e">
        <f t="shared" si="89"/>
        <v>#DIV/0!</v>
      </c>
      <c r="M592" s="5" t="e">
        <f t="shared" si="83"/>
        <v>#DIV/0!</v>
      </c>
      <c r="N592" s="5" t="e">
        <f t="shared" si="84"/>
        <v>#DIV/0!</v>
      </c>
      <c r="O592" s="5" t="e">
        <f t="shared" si="85"/>
        <v>#DIV/0!</v>
      </c>
      <c r="P592" s="5" t="e">
        <f t="shared" si="90"/>
        <v>#DIV/0!</v>
      </c>
      <c r="Q592" s="35" t="s">
        <v>227</v>
      </c>
    </row>
    <row r="593" spans="2:17" hidden="1" x14ac:dyDescent="0.3">
      <c r="B593" s="56" t="s">
        <v>59</v>
      </c>
      <c r="C593" s="53">
        <f>H77</f>
        <v>0</v>
      </c>
      <c r="D593" s="4">
        <v>4</v>
      </c>
      <c r="E593" s="4">
        <f t="shared" si="86"/>
        <v>0</v>
      </c>
      <c r="F593" s="37">
        <f t="shared" si="87"/>
        <v>585.32884135687652</v>
      </c>
      <c r="G593" s="37" t="e">
        <f t="shared" ref="G593:G596" si="91">G592</f>
        <v>#DIV/0!</v>
      </c>
      <c r="H593" s="6">
        <f>E33</f>
        <v>0</v>
      </c>
      <c r="I593" s="4">
        <v>0.25</v>
      </c>
      <c r="J593" s="5">
        <v>2.75</v>
      </c>
      <c r="K593" s="37" t="e">
        <f t="shared" ref="K593:K604" si="92">E593/(I593*J593)+(F593+G593)/H593</f>
        <v>#DIV/0!</v>
      </c>
      <c r="L593" s="37" t="e">
        <f t="shared" ref="L593:L604" si="93">E593/(I593*J593)-(F593+G593)/H593</f>
        <v>#DIV/0!</v>
      </c>
      <c r="M593" s="5" t="e">
        <f t="shared" si="83"/>
        <v>#DIV/0!</v>
      </c>
      <c r="N593" s="5" t="e">
        <f t="shared" si="84"/>
        <v>#DIV/0!</v>
      </c>
      <c r="O593" s="5" t="e">
        <f t="shared" si="85"/>
        <v>#DIV/0!</v>
      </c>
      <c r="P593" s="5" t="e">
        <f t="shared" si="90"/>
        <v>#DIV/0!</v>
      </c>
      <c r="Q593" s="35" t="s">
        <v>227</v>
      </c>
    </row>
    <row r="594" spans="2:17" hidden="1" x14ac:dyDescent="0.3">
      <c r="B594" s="56" t="s">
        <v>60</v>
      </c>
      <c r="C594" s="53">
        <f>H78</f>
        <v>0</v>
      </c>
      <c r="D594" s="4">
        <v>4</v>
      </c>
      <c r="E594" s="4">
        <f t="shared" si="86"/>
        <v>0</v>
      </c>
      <c r="F594" s="37">
        <f t="shared" si="87"/>
        <v>772.87400704174911</v>
      </c>
      <c r="G594" s="37" t="e">
        <f t="shared" si="91"/>
        <v>#DIV/0!</v>
      </c>
      <c r="H594" s="6">
        <f>E34</f>
        <v>0</v>
      </c>
      <c r="I594" s="4">
        <v>0.25</v>
      </c>
      <c r="J594" s="5">
        <v>3.16</v>
      </c>
      <c r="K594" s="37" t="e">
        <f t="shared" si="92"/>
        <v>#DIV/0!</v>
      </c>
      <c r="L594" s="37" t="e">
        <f t="shared" si="93"/>
        <v>#DIV/0!</v>
      </c>
      <c r="M594" s="5" t="e">
        <f t="shared" si="83"/>
        <v>#DIV/0!</v>
      </c>
      <c r="N594" s="5" t="e">
        <f t="shared" si="84"/>
        <v>#DIV/0!</v>
      </c>
      <c r="O594" s="5" t="e">
        <f t="shared" si="85"/>
        <v>#DIV/0!</v>
      </c>
      <c r="P594" s="5" t="e">
        <f t="shared" si="90"/>
        <v>#DIV/0!</v>
      </c>
      <c r="Q594" s="35" t="s">
        <v>227</v>
      </c>
    </row>
    <row r="595" spans="2:17" hidden="1" x14ac:dyDescent="0.3">
      <c r="B595" s="56" t="s">
        <v>61</v>
      </c>
      <c r="C595" s="53">
        <f>H79</f>
        <v>0</v>
      </c>
      <c r="D595" s="4">
        <v>4</v>
      </c>
      <c r="E595" s="4">
        <f t="shared" si="86"/>
        <v>0</v>
      </c>
      <c r="F595" s="37">
        <f t="shared" si="87"/>
        <v>205.64101799683769</v>
      </c>
      <c r="G595" s="37" t="e">
        <f t="shared" si="91"/>
        <v>#DIV/0!</v>
      </c>
      <c r="H595" s="6">
        <f>E35</f>
        <v>0</v>
      </c>
      <c r="I595" s="4">
        <v>0.25</v>
      </c>
      <c r="J595" s="5">
        <v>1.63</v>
      </c>
      <c r="K595" s="37" t="e">
        <f t="shared" si="92"/>
        <v>#DIV/0!</v>
      </c>
      <c r="L595" s="37" t="e">
        <f t="shared" si="93"/>
        <v>#DIV/0!</v>
      </c>
      <c r="M595" s="5" t="e">
        <f t="shared" si="83"/>
        <v>#DIV/0!</v>
      </c>
      <c r="N595" s="5" t="e">
        <f t="shared" si="84"/>
        <v>#DIV/0!</v>
      </c>
      <c r="O595" s="5" t="e">
        <f t="shared" si="85"/>
        <v>#DIV/0!</v>
      </c>
      <c r="P595" s="5" t="e">
        <f t="shared" si="90"/>
        <v>#DIV/0!</v>
      </c>
      <c r="Q595" s="35" t="s">
        <v>227</v>
      </c>
    </row>
    <row r="596" spans="2:17" hidden="1" x14ac:dyDescent="0.3">
      <c r="B596" s="56" t="s">
        <v>62</v>
      </c>
      <c r="C596" s="53">
        <f>H80</f>
        <v>0</v>
      </c>
      <c r="D596" s="4">
        <v>4</v>
      </c>
      <c r="E596" s="4">
        <f t="shared" si="86"/>
        <v>0</v>
      </c>
      <c r="F596" s="37">
        <f t="shared" si="87"/>
        <v>341.3289507945554</v>
      </c>
      <c r="G596" s="37" t="e">
        <f t="shared" si="91"/>
        <v>#DIV/0!</v>
      </c>
      <c r="H596" s="6">
        <f>E36</f>
        <v>0</v>
      </c>
      <c r="I596" s="4">
        <v>0.25</v>
      </c>
      <c r="J596" s="5">
        <v>2.1</v>
      </c>
      <c r="K596" s="37" t="e">
        <f t="shared" si="92"/>
        <v>#DIV/0!</v>
      </c>
      <c r="L596" s="37" t="e">
        <f t="shared" si="93"/>
        <v>#DIV/0!</v>
      </c>
      <c r="M596" s="5" t="e">
        <f t="shared" si="83"/>
        <v>#DIV/0!</v>
      </c>
      <c r="N596" s="5" t="e">
        <f t="shared" si="84"/>
        <v>#DIV/0!</v>
      </c>
      <c r="O596" s="5" t="e">
        <f t="shared" si="85"/>
        <v>#DIV/0!</v>
      </c>
      <c r="P596" s="5" t="e">
        <f t="shared" si="90"/>
        <v>#DIV/0!</v>
      </c>
      <c r="Q596" s="35" t="s">
        <v>227</v>
      </c>
    </row>
    <row r="597" spans="2:17" hidden="1" x14ac:dyDescent="0.3">
      <c r="B597" s="56" t="s">
        <v>63</v>
      </c>
      <c r="C597" s="53">
        <f>H81</f>
        <v>0</v>
      </c>
      <c r="D597" s="4">
        <v>4</v>
      </c>
      <c r="E597" s="4">
        <f t="shared" si="86"/>
        <v>0</v>
      </c>
      <c r="F597" s="37">
        <f t="shared" si="87"/>
        <v>772.87400704174911</v>
      </c>
      <c r="G597" s="37" t="e">
        <f>F485</f>
        <v>#DIV/0!</v>
      </c>
      <c r="H597" s="6">
        <f>E37</f>
        <v>0</v>
      </c>
      <c r="I597" s="4">
        <v>0.25</v>
      </c>
      <c r="J597" s="5">
        <v>3.16</v>
      </c>
      <c r="K597" s="37" t="e">
        <f t="shared" si="92"/>
        <v>#DIV/0!</v>
      </c>
      <c r="L597" s="37" t="e">
        <f t="shared" si="93"/>
        <v>#DIV/0!</v>
      </c>
      <c r="M597" s="5" t="e">
        <f t="shared" si="83"/>
        <v>#DIV/0!</v>
      </c>
      <c r="N597" s="5" t="e">
        <f t="shared" si="84"/>
        <v>#DIV/0!</v>
      </c>
      <c r="O597" s="5" t="e">
        <f t="shared" si="85"/>
        <v>#DIV/0!</v>
      </c>
      <c r="P597" s="5" t="e">
        <f t="shared" si="90"/>
        <v>#DIV/0!</v>
      </c>
      <c r="Q597" s="35" t="s">
        <v>226</v>
      </c>
    </row>
    <row r="598" spans="2:17" hidden="1" x14ac:dyDescent="0.3">
      <c r="B598" s="56" t="s">
        <v>64</v>
      </c>
      <c r="C598" s="53" t="e">
        <f>#REF!</f>
        <v>#REF!</v>
      </c>
      <c r="D598" s="4">
        <v>4</v>
      </c>
      <c r="E598" s="4" t="e">
        <f t="shared" si="86"/>
        <v>#REF!</v>
      </c>
      <c r="F598" s="37">
        <f t="shared" si="87"/>
        <v>312.69911430954261</v>
      </c>
      <c r="G598" s="40" t="e">
        <f>F486/4</f>
        <v>#DIV/0!</v>
      </c>
      <c r="H598" s="6" t="e">
        <f>#REF!</f>
        <v>#REF!</v>
      </c>
      <c r="I598" s="4">
        <v>0.25</v>
      </c>
      <c r="J598" s="5">
        <v>2.0099999999999998</v>
      </c>
      <c r="K598" s="37" t="e">
        <f t="shared" si="92"/>
        <v>#REF!</v>
      </c>
      <c r="L598" s="37" t="e">
        <f t="shared" si="93"/>
        <v>#REF!</v>
      </c>
      <c r="M598" s="5" t="e">
        <f t="shared" si="83"/>
        <v>#REF!</v>
      </c>
      <c r="N598" s="5" t="e">
        <f t="shared" si="84"/>
        <v>#REF!</v>
      </c>
      <c r="O598" s="5" t="e">
        <f t="shared" si="85"/>
        <v>#DIV/0!</v>
      </c>
      <c r="P598" s="5" t="e">
        <f t="shared" si="90"/>
        <v>#DIV/0!</v>
      </c>
      <c r="Q598" s="35" t="s">
        <v>227</v>
      </c>
    </row>
    <row r="599" spans="2:17" hidden="1" x14ac:dyDescent="0.3">
      <c r="B599" s="56" t="s">
        <v>65</v>
      </c>
      <c r="C599" s="53" t="e">
        <f>#REF!</f>
        <v>#REF!</v>
      </c>
      <c r="D599" s="4">
        <v>4</v>
      </c>
      <c r="E599" s="4" t="e">
        <f t="shared" si="86"/>
        <v>#REF!</v>
      </c>
      <c r="F599" s="37">
        <f t="shared" si="87"/>
        <v>341.3289507945554</v>
      </c>
      <c r="G599" s="37" t="e">
        <f>G598</f>
        <v>#DIV/0!</v>
      </c>
      <c r="H599" s="6" t="e">
        <f>#REF!</f>
        <v>#REF!</v>
      </c>
      <c r="I599" s="4">
        <v>0.25</v>
      </c>
      <c r="J599" s="5">
        <v>2.1</v>
      </c>
      <c r="K599" s="37" t="e">
        <f t="shared" si="92"/>
        <v>#REF!</v>
      </c>
      <c r="L599" s="37" t="e">
        <f t="shared" si="93"/>
        <v>#REF!</v>
      </c>
      <c r="M599" s="5" t="e">
        <f t="shared" si="83"/>
        <v>#REF!</v>
      </c>
      <c r="N599" s="5" t="e">
        <f t="shared" si="84"/>
        <v>#REF!</v>
      </c>
      <c r="O599" s="5" t="e">
        <f t="shared" si="85"/>
        <v>#DIV/0!</v>
      </c>
      <c r="P599" s="5" t="e">
        <f t="shared" si="90"/>
        <v>#DIV/0!</v>
      </c>
      <c r="Q599" s="35" t="s">
        <v>227</v>
      </c>
    </row>
    <row r="600" spans="2:17" hidden="1" x14ac:dyDescent="0.3">
      <c r="B600" s="56" t="s">
        <v>66</v>
      </c>
      <c r="C600" s="53" t="e">
        <f>#REF!</f>
        <v>#REF!</v>
      </c>
      <c r="D600" s="4">
        <v>4</v>
      </c>
      <c r="E600" s="4" t="e">
        <f t="shared" si="86"/>
        <v>#REF!</v>
      </c>
      <c r="F600" s="37">
        <f t="shared" si="87"/>
        <v>325.26868837054849</v>
      </c>
      <c r="G600" s="37" t="e">
        <f t="shared" ref="G600:G601" si="94">G599</f>
        <v>#DIV/0!</v>
      </c>
      <c r="H600" s="6" t="e">
        <f>#REF!</f>
        <v>#REF!</v>
      </c>
      <c r="I600" s="4">
        <v>0.25</v>
      </c>
      <c r="J600" s="5">
        <v>2.0499999999999998</v>
      </c>
      <c r="K600" s="37" t="e">
        <f t="shared" si="92"/>
        <v>#REF!</v>
      </c>
      <c r="L600" s="37" t="e">
        <f t="shared" si="93"/>
        <v>#REF!</v>
      </c>
      <c r="M600" s="5" t="e">
        <f t="shared" si="83"/>
        <v>#REF!</v>
      </c>
      <c r="N600" s="5" t="e">
        <f t="shared" si="84"/>
        <v>#REF!</v>
      </c>
      <c r="O600" s="5" t="e">
        <f t="shared" si="85"/>
        <v>#DIV/0!</v>
      </c>
      <c r="P600" s="5" t="e">
        <f t="shared" si="90"/>
        <v>#DIV/0!</v>
      </c>
      <c r="Q600" s="35" t="s">
        <v>227</v>
      </c>
    </row>
    <row r="601" spans="2:17" hidden="1" x14ac:dyDescent="0.3">
      <c r="B601" s="56" t="s">
        <v>67</v>
      </c>
      <c r="C601" s="53" t="e">
        <f>#REF!</f>
        <v>#REF!</v>
      </c>
      <c r="D601" s="4">
        <v>4</v>
      </c>
      <c r="E601" s="4" t="e">
        <f t="shared" si="86"/>
        <v>#REF!</v>
      </c>
      <c r="F601" s="37">
        <f t="shared" si="87"/>
        <v>357.77620749383954</v>
      </c>
      <c r="G601" s="37" t="e">
        <f t="shared" si="94"/>
        <v>#DIV/0!</v>
      </c>
      <c r="H601" s="6" t="e">
        <f>#REF!</f>
        <v>#REF!</v>
      </c>
      <c r="I601" s="4">
        <v>0.25</v>
      </c>
      <c r="J601" s="5">
        <v>2.15</v>
      </c>
      <c r="K601" s="37" t="e">
        <f t="shared" si="92"/>
        <v>#REF!</v>
      </c>
      <c r="L601" s="37" t="e">
        <f t="shared" si="93"/>
        <v>#REF!</v>
      </c>
      <c r="M601" s="5" t="e">
        <f t="shared" si="83"/>
        <v>#REF!</v>
      </c>
      <c r="N601" s="5" t="e">
        <f t="shared" si="84"/>
        <v>#REF!</v>
      </c>
      <c r="O601" s="5" t="e">
        <f t="shared" si="85"/>
        <v>#DIV/0!</v>
      </c>
      <c r="P601" s="5" t="e">
        <f t="shared" si="90"/>
        <v>#DIV/0!</v>
      </c>
      <c r="Q601" s="35" t="s">
        <v>227</v>
      </c>
    </row>
    <row r="602" spans="2:17" hidden="1" x14ac:dyDescent="0.3">
      <c r="B602" s="56" t="s">
        <v>68</v>
      </c>
      <c r="C602" s="53" t="e">
        <f>#REF!</f>
        <v>#REF!</v>
      </c>
      <c r="D602" s="4">
        <v>4</v>
      </c>
      <c r="E602" s="4" t="e">
        <f t="shared" si="86"/>
        <v>#REF!</v>
      </c>
      <c r="F602" s="37">
        <f t="shared" si="87"/>
        <v>449.54029004758672</v>
      </c>
      <c r="G602" s="37" t="e">
        <f>F487</f>
        <v>#DIV/0!</v>
      </c>
      <c r="H602" s="6" t="e">
        <f>#REF!</f>
        <v>#REF!</v>
      </c>
      <c r="I602" s="4">
        <v>0.25</v>
      </c>
      <c r="J602" s="5">
        <v>2.41</v>
      </c>
      <c r="K602" s="37" t="e">
        <f t="shared" si="92"/>
        <v>#REF!</v>
      </c>
      <c r="L602" s="37" t="e">
        <f t="shared" si="93"/>
        <v>#REF!</v>
      </c>
      <c r="M602" s="5" t="e">
        <f t="shared" si="83"/>
        <v>#REF!</v>
      </c>
      <c r="N602" s="5" t="e">
        <f t="shared" si="84"/>
        <v>#REF!</v>
      </c>
      <c r="O602" s="5" t="e">
        <f t="shared" si="85"/>
        <v>#DIV/0!</v>
      </c>
      <c r="P602" s="5" t="e">
        <f t="shared" si="90"/>
        <v>#DIV/0!</v>
      </c>
      <c r="Q602" s="35" t="s">
        <v>226</v>
      </c>
    </row>
    <row r="603" spans="2:17" hidden="1" x14ac:dyDescent="0.3">
      <c r="B603" s="56" t="s">
        <v>69</v>
      </c>
      <c r="C603" s="53" t="e">
        <f>#REF!</f>
        <v>#REF!</v>
      </c>
      <c r="D603" s="4">
        <v>4</v>
      </c>
      <c r="E603" s="4" t="e">
        <f t="shared" si="86"/>
        <v>#REF!</v>
      </c>
      <c r="F603" s="37">
        <f t="shared" si="87"/>
        <v>205.64101799683769</v>
      </c>
      <c r="G603" s="37" t="e">
        <f>G604</f>
        <v>#DIV/0!</v>
      </c>
      <c r="H603" s="6" t="e">
        <f>#REF!</f>
        <v>#REF!</v>
      </c>
      <c r="I603" s="4">
        <v>0.25</v>
      </c>
      <c r="J603" s="5">
        <v>3.76</v>
      </c>
      <c r="K603" s="37" t="e">
        <f t="shared" si="92"/>
        <v>#REF!</v>
      </c>
      <c r="L603" s="37" t="e">
        <f t="shared" si="93"/>
        <v>#REF!</v>
      </c>
      <c r="M603" s="5" t="e">
        <f t="shared" si="83"/>
        <v>#REF!</v>
      </c>
      <c r="N603" s="5" t="e">
        <f t="shared" si="84"/>
        <v>#REF!</v>
      </c>
      <c r="O603" s="5" t="e">
        <f t="shared" si="85"/>
        <v>#DIV/0!</v>
      </c>
      <c r="P603" s="5" t="e">
        <f t="shared" si="90"/>
        <v>#DIV/0!</v>
      </c>
      <c r="Q603" s="35" t="s">
        <v>226</v>
      </c>
    </row>
    <row r="604" spans="2:17" ht="15" hidden="1" thickBot="1" x14ac:dyDescent="0.35">
      <c r="B604" s="57" t="s">
        <v>70</v>
      </c>
      <c r="C604" s="53">
        <f t="shared" ref="C604" si="95">H82</f>
        <v>0</v>
      </c>
      <c r="D604" s="4">
        <v>4</v>
      </c>
      <c r="E604" s="4">
        <f t="shared" si="86"/>
        <v>0</v>
      </c>
      <c r="F604" s="37">
        <f t="shared" si="87"/>
        <v>341.3289507945554</v>
      </c>
      <c r="G604" s="37" t="e">
        <f>F488/2</f>
        <v>#DIV/0!</v>
      </c>
      <c r="H604" s="6">
        <f>E38</f>
        <v>0</v>
      </c>
      <c r="I604" s="4">
        <v>0.25</v>
      </c>
      <c r="J604" s="5">
        <v>2.12</v>
      </c>
      <c r="K604" s="37" t="e">
        <f t="shared" si="92"/>
        <v>#DIV/0!</v>
      </c>
      <c r="L604" s="37" t="e">
        <f t="shared" si="93"/>
        <v>#DIV/0!</v>
      </c>
      <c r="M604" s="5" t="e">
        <f t="shared" si="83"/>
        <v>#DIV/0!</v>
      </c>
      <c r="N604" s="5" t="e">
        <f t="shared" si="84"/>
        <v>#DIV/0!</v>
      </c>
      <c r="O604" s="5" t="e">
        <f t="shared" si="85"/>
        <v>#DIV/0!</v>
      </c>
      <c r="P604" s="5" t="e">
        <f t="shared" si="90"/>
        <v>#DIV/0!</v>
      </c>
      <c r="Q604" s="35" t="s">
        <v>226</v>
      </c>
    </row>
    <row r="605" spans="2:17" hidden="1" x14ac:dyDescent="0.3"/>
    <row r="606" spans="2:17" hidden="1" x14ac:dyDescent="0.3"/>
    <row r="607" spans="2:17" hidden="1" x14ac:dyDescent="0.3">
      <c r="B607" s="18" t="s">
        <v>135</v>
      </c>
    </row>
    <row r="608" spans="2:17" ht="15" hidden="1" thickBot="1" x14ac:dyDescent="0.35">
      <c r="B608" s="54" t="s">
        <v>2</v>
      </c>
      <c r="C608" s="51" t="s">
        <v>49</v>
      </c>
      <c r="D608" s="46" t="s">
        <v>217</v>
      </c>
      <c r="E608" s="47" t="s">
        <v>218</v>
      </c>
      <c r="F608" s="48" t="s">
        <v>230</v>
      </c>
      <c r="G608" s="47" t="s">
        <v>207</v>
      </c>
      <c r="H608" s="47" t="s">
        <v>6</v>
      </c>
      <c r="I608" s="47" t="s">
        <v>3</v>
      </c>
      <c r="J608" s="47" t="s">
        <v>4</v>
      </c>
      <c r="K608" s="49" t="s">
        <v>219</v>
      </c>
      <c r="L608" s="49" t="s">
        <v>220</v>
      </c>
      <c r="M608" s="49" t="s">
        <v>221</v>
      </c>
      <c r="N608" s="48" t="s">
        <v>222</v>
      </c>
      <c r="O608" s="48" t="s">
        <v>223</v>
      </c>
      <c r="P608" s="48" t="s">
        <v>224</v>
      </c>
      <c r="Q608" s="50" t="s">
        <v>225</v>
      </c>
    </row>
    <row r="609" spans="2:17" hidden="1" x14ac:dyDescent="0.3">
      <c r="B609" s="55" t="s">
        <v>52</v>
      </c>
      <c r="C609" s="52">
        <f>C586</f>
        <v>0</v>
      </c>
      <c r="D609" s="41">
        <v>3</v>
      </c>
      <c r="E609" s="41">
        <f>C609*D609</f>
        <v>0</v>
      </c>
      <c r="F609" s="42">
        <f>H369</f>
        <v>1193.863306300969</v>
      </c>
      <c r="G609" s="42" t="e">
        <f>E482/2</f>
        <v>#DIV/0!</v>
      </c>
      <c r="H609" s="43">
        <f>H586</f>
        <v>0</v>
      </c>
      <c r="I609" s="41">
        <v>0.25</v>
      </c>
      <c r="J609" s="44">
        <v>4.8099999999999996</v>
      </c>
      <c r="K609" s="42" t="e">
        <f>E609/(I609*J609)+(F609+G609)/H609</f>
        <v>#DIV/0!</v>
      </c>
      <c r="L609" s="42" t="e">
        <f>E609/(I609*J609)-(F609+G609)/H609</f>
        <v>#DIV/0!</v>
      </c>
      <c r="M609" s="44" t="e">
        <f t="shared" ref="M609:M627" si="96">(J609*K609)/(K609-L609)</f>
        <v>#DIV/0!</v>
      </c>
      <c r="N609" s="44" t="e">
        <f t="shared" ref="N609:N627" si="97">2/3*M609+(J609-M609)</f>
        <v>#DIV/0!</v>
      </c>
      <c r="O609" s="44" t="e">
        <f t="shared" ref="O609:O627" si="98">(F609+G609)/N609</f>
        <v>#DIV/0!</v>
      </c>
      <c r="P609" s="44" t="e">
        <f>O609/40</f>
        <v>#DIV/0!</v>
      </c>
      <c r="Q609" s="45" t="s">
        <v>233</v>
      </c>
    </row>
    <row r="610" spans="2:17" hidden="1" x14ac:dyDescent="0.3">
      <c r="B610" s="56" t="s">
        <v>53</v>
      </c>
      <c r="C610" s="52">
        <f t="shared" ref="C610:C627" si="99">C587</f>
        <v>0</v>
      </c>
      <c r="D610" s="4">
        <v>3</v>
      </c>
      <c r="E610" s="4">
        <f t="shared" ref="E610:E627" si="100">C610*D610</f>
        <v>0</v>
      </c>
      <c r="F610" s="42">
        <f t="shared" ref="F610:F627" si="101">H370</f>
        <v>1193.863306300969</v>
      </c>
      <c r="G610" s="37" t="e">
        <f>G609</f>
        <v>#DIV/0!</v>
      </c>
      <c r="H610" s="43">
        <f t="shared" ref="H610:H627" si="102">H587</f>
        <v>0</v>
      </c>
      <c r="I610" s="4">
        <v>0.25</v>
      </c>
      <c r="J610" s="5">
        <v>4.8099999999999996</v>
      </c>
      <c r="K610" s="37" t="e">
        <f t="shared" ref="K610:K627" si="103">E610/(I610*J610)+(F610+G610)/H610</f>
        <v>#DIV/0!</v>
      </c>
      <c r="L610" s="37" t="e">
        <f t="shared" ref="L610:L627" si="104">E610/(I610*J610)-(F610+G610)/H610</f>
        <v>#DIV/0!</v>
      </c>
      <c r="M610" s="5" t="e">
        <f t="shared" si="96"/>
        <v>#DIV/0!</v>
      </c>
      <c r="N610" s="5" t="e">
        <f t="shared" si="97"/>
        <v>#DIV/0!</v>
      </c>
      <c r="O610" s="5" t="e">
        <f t="shared" si="98"/>
        <v>#DIV/0!</v>
      </c>
      <c r="P610" s="5" t="e">
        <f t="shared" ref="P610:P627" si="105">O610/40</f>
        <v>#DIV/0!</v>
      </c>
      <c r="Q610" s="35" t="s">
        <v>233</v>
      </c>
    </row>
    <row r="611" spans="2:17" hidden="1" x14ac:dyDescent="0.3">
      <c r="B611" s="56" t="s">
        <v>54</v>
      </c>
      <c r="C611" s="52">
        <f t="shared" si="99"/>
        <v>0</v>
      </c>
      <c r="D611" s="4">
        <v>3</v>
      </c>
      <c r="E611" s="4">
        <f t="shared" si="100"/>
        <v>0</v>
      </c>
      <c r="F611" s="42">
        <f t="shared" si="101"/>
        <v>227.56372857946127</v>
      </c>
      <c r="G611" s="37" t="e">
        <f>E483/2</f>
        <v>#DIV/0!</v>
      </c>
      <c r="H611" s="43">
        <f t="shared" si="102"/>
        <v>0</v>
      </c>
      <c r="I611" s="4">
        <v>0.25</v>
      </c>
      <c r="J611" s="5">
        <v>2.1</v>
      </c>
      <c r="K611" s="37" t="e">
        <f t="shared" si="103"/>
        <v>#DIV/0!</v>
      </c>
      <c r="L611" s="37" t="e">
        <f t="shared" si="104"/>
        <v>#DIV/0!</v>
      </c>
      <c r="M611" s="5" t="e">
        <f t="shared" si="96"/>
        <v>#DIV/0!</v>
      </c>
      <c r="N611" s="5" t="e">
        <f t="shared" si="97"/>
        <v>#DIV/0!</v>
      </c>
      <c r="O611" s="5" t="e">
        <f t="shared" si="98"/>
        <v>#DIV/0!</v>
      </c>
      <c r="P611" s="5" t="e">
        <f t="shared" si="105"/>
        <v>#DIV/0!</v>
      </c>
      <c r="Q611" s="35" t="s">
        <v>228</v>
      </c>
    </row>
    <row r="612" spans="2:17" hidden="1" x14ac:dyDescent="0.3">
      <c r="B612" s="56" t="s">
        <v>55</v>
      </c>
      <c r="C612" s="52">
        <f t="shared" si="99"/>
        <v>0</v>
      </c>
      <c r="D612" s="4">
        <v>3</v>
      </c>
      <c r="E612" s="4">
        <f t="shared" si="100"/>
        <v>0</v>
      </c>
      <c r="F612" s="42">
        <f t="shared" si="101"/>
        <v>227.56372857946127</v>
      </c>
      <c r="G612" s="37" t="e">
        <f>G611</f>
        <v>#DIV/0!</v>
      </c>
      <c r="H612" s="43">
        <f t="shared" si="102"/>
        <v>0</v>
      </c>
      <c r="I612" s="4">
        <v>0.25</v>
      </c>
      <c r="J612" s="5">
        <v>2.1</v>
      </c>
      <c r="K612" s="37" t="e">
        <f t="shared" si="103"/>
        <v>#DIV/0!</v>
      </c>
      <c r="L612" s="37" t="e">
        <f t="shared" si="104"/>
        <v>#DIV/0!</v>
      </c>
      <c r="M612" s="5" t="e">
        <f t="shared" si="96"/>
        <v>#DIV/0!</v>
      </c>
      <c r="N612" s="5" t="e">
        <f t="shared" si="97"/>
        <v>#DIV/0!</v>
      </c>
      <c r="O612" s="5" t="e">
        <f t="shared" si="98"/>
        <v>#DIV/0!</v>
      </c>
      <c r="P612" s="5" t="e">
        <f t="shared" si="105"/>
        <v>#DIV/0!</v>
      </c>
      <c r="Q612" s="35" t="s">
        <v>228</v>
      </c>
    </row>
    <row r="613" spans="2:17" hidden="1" x14ac:dyDescent="0.3">
      <c r="B613" s="56" t="s">
        <v>56</v>
      </c>
      <c r="C613" s="52">
        <f t="shared" si="99"/>
        <v>0</v>
      </c>
      <c r="D613" s="4">
        <v>3</v>
      </c>
      <c r="E613" s="4">
        <f t="shared" si="100"/>
        <v>0</v>
      </c>
      <c r="F613" s="42">
        <f t="shared" si="101"/>
        <v>208.47624032514312</v>
      </c>
      <c r="G613" s="37" t="e">
        <f>E484/6</f>
        <v>#DIV/0!</v>
      </c>
      <c r="H613" s="43">
        <f t="shared" si="102"/>
        <v>0</v>
      </c>
      <c r="I613" s="4">
        <v>0.25</v>
      </c>
      <c r="J613" s="5">
        <v>2.0099999999999998</v>
      </c>
      <c r="K613" s="37" t="e">
        <f t="shared" si="103"/>
        <v>#DIV/0!</v>
      </c>
      <c r="L613" s="37" t="e">
        <f t="shared" si="104"/>
        <v>#DIV/0!</v>
      </c>
      <c r="M613" s="5" t="e">
        <f t="shared" si="96"/>
        <v>#DIV/0!</v>
      </c>
      <c r="N613" s="5" t="e">
        <f t="shared" si="97"/>
        <v>#DIV/0!</v>
      </c>
      <c r="O613" s="5" t="e">
        <f t="shared" si="98"/>
        <v>#DIV/0!</v>
      </c>
      <c r="P613" s="5" t="e">
        <f t="shared" si="105"/>
        <v>#DIV/0!</v>
      </c>
      <c r="Q613" s="35" t="s">
        <v>228</v>
      </c>
    </row>
    <row r="614" spans="2:17" hidden="1" x14ac:dyDescent="0.3">
      <c r="B614" s="56" t="s">
        <v>57</v>
      </c>
      <c r="C614" s="52">
        <f t="shared" si="99"/>
        <v>0</v>
      </c>
      <c r="D614" s="4">
        <v>3</v>
      </c>
      <c r="E614" s="4">
        <f t="shared" si="100"/>
        <v>0</v>
      </c>
      <c r="F614" s="42">
        <f t="shared" si="101"/>
        <v>227.56372857946127</v>
      </c>
      <c r="G614" s="37" t="e">
        <f>G613</f>
        <v>#DIV/0!</v>
      </c>
      <c r="H614" s="43">
        <f t="shared" si="102"/>
        <v>0</v>
      </c>
      <c r="I614" s="4">
        <v>0.25</v>
      </c>
      <c r="J614" s="5">
        <v>2.1</v>
      </c>
      <c r="K614" s="37" t="e">
        <f t="shared" si="103"/>
        <v>#DIV/0!</v>
      </c>
      <c r="L614" s="37" t="e">
        <f t="shared" si="104"/>
        <v>#DIV/0!</v>
      </c>
      <c r="M614" s="5" t="e">
        <f t="shared" si="96"/>
        <v>#DIV/0!</v>
      </c>
      <c r="N614" s="5" t="e">
        <f t="shared" si="97"/>
        <v>#DIV/0!</v>
      </c>
      <c r="O614" s="5" t="e">
        <f t="shared" si="98"/>
        <v>#DIV/0!</v>
      </c>
      <c r="P614" s="5" t="e">
        <f t="shared" si="105"/>
        <v>#DIV/0!</v>
      </c>
      <c r="Q614" s="35" t="s">
        <v>228</v>
      </c>
    </row>
    <row r="615" spans="2:17" hidden="1" x14ac:dyDescent="0.3">
      <c r="B615" s="56" t="s">
        <v>58</v>
      </c>
      <c r="C615" s="52">
        <f t="shared" si="99"/>
        <v>0</v>
      </c>
      <c r="D615" s="4">
        <v>3</v>
      </c>
      <c r="E615" s="4">
        <f t="shared" si="100"/>
        <v>0</v>
      </c>
      <c r="F615" s="42">
        <f t="shared" si="101"/>
        <v>216.85636493314871</v>
      </c>
      <c r="G615" s="37" t="e">
        <f>G614</f>
        <v>#DIV/0!</v>
      </c>
      <c r="H615" s="43">
        <f t="shared" si="102"/>
        <v>0</v>
      </c>
      <c r="I615" s="4">
        <v>0.25</v>
      </c>
      <c r="J615" s="5">
        <v>2.0499999999999998</v>
      </c>
      <c r="K615" s="37" t="e">
        <f t="shared" si="103"/>
        <v>#DIV/0!</v>
      </c>
      <c r="L615" s="37" t="e">
        <f t="shared" si="104"/>
        <v>#DIV/0!</v>
      </c>
      <c r="M615" s="5" t="e">
        <f t="shared" si="96"/>
        <v>#DIV/0!</v>
      </c>
      <c r="N615" s="5" t="e">
        <f t="shared" si="97"/>
        <v>#DIV/0!</v>
      </c>
      <c r="O615" s="5" t="e">
        <f t="shared" si="98"/>
        <v>#DIV/0!</v>
      </c>
      <c r="P615" s="5" t="e">
        <f t="shared" si="105"/>
        <v>#DIV/0!</v>
      </c>
      <c r="Q615" s="35" t="s">
        <v>228</v>
      </c>
    </row>
    <row r="616" spans="2:17" hidden="1" x14ac:dyDescent="0.3">
      <c r="B616" s="56" t="s">
        <v>59</v>
      </c>
      <c r="C616" s="52">
        <f t="shared" si="99"/>
        <v>0</v>
      </c>
      <c r="D616" s="4">
        <v>3</v>
      </c>
      <c r="E616" s="4">
        <f t="shared" si="100"/>
        <v>0</v>
      </c>
      <c r="F616" s="42">
        <f t="shared" si="101"/>
        <v>390.23825337464308</v>
      </c>
      <c r="G616" s="37" t="e">
        <f t="shared" ref="G616:G619" si="106">G615</f>
        <v>#DIV/0!</v>
      </c>
      <c r="H616" s="43">
        <f t="shared" si="102"/>
        <v>0</v>
      </c>
      <c r="I616" s="4">
        <v>0.25</v>
      </c>
      <c r="J616" s="5">
        <v>2.75</v>
      </c>
      <c r="K616" s="37" t="e">
        <f t="shared" si="103"/>
        <v>#DIV/0!</v>
      </c>
      <c r="L616" s="37" t="e">
        <f t="shared" si="104"/>
        <v>#DIV/0!</v>
      </c>
      <c r="M616" s="5" t="e">
        <f t="shared" si="96"/>
        <v>#DIV/0!</v>
      </c>
      <c r="N616" s="5" t="e">
        <f t="shared" si="97"/>
        <v>#DIV/0!</v>
      </c>
      <c r="O616" s="5" t="e">
        <f t="shared" si="98"/>
        <v>#DIV/0!</v>
      </c>
      <c r="P616" s="5" t="e">
        <f t="shared" si="105"/>
        <v>#DIV/0!</v>
      </c>
      <c r="Q616" s="35" t="s">
        <v>228</v>
      </c>
    </row>
    <row r="617" spans="2:17" hidden="1" x14ac:dyDescent="0.3">
      <c r="B617" s="56" t="s">
        <v>60</v>
      </c>
      <c r="C617" s="52">
        <f t="shared" si="99"/>
        <v>0</v>
      </c>
      <c r="D617" s="4">
        <v>3</v>
      </c>
      <c r="E617" s="4">
        <f t="shared" si="100"/>
        <v>0</v>
      </c>
      <c r="F617" s="42">
        <f t="shared" si="101"/>
        <v>515.27445988731722</v>
      </c>
      <c r="G617" s="37" t="e">
        <f t="shared" si="106"/>
        <v>#DIV/0!</v>
      </c>
      <c r="H617" s="43">
        <f t="shared" si="102"/>
        <v>0</v>
      </c>
      <c r="I617" s="4">
        <v>0.25</v>
      </c>
      <c r="J617" s="5">
        <v>3.16</v>
      </c>
      <c r="K617" s="37" t="e">
        <f t="shared" si="103"/>
        <v>#DIV/0!</v>
      </c>
      <c r="L617" s="37" t="e">
        <f t="shared" si="104"/>
        <v>#DIV/0!</v>
      </c>
      <c r="M617" s="5" t="e">
        <f t="shared" si="96"/>
        <v>#DIV/0!</v>
      </c>
      <c r="N617" s="5" t="e">
        <f t="shared" si="97"/>
        <v>#DIV/0!</v>
      </c>
      <c r="O617" s="5" t="e">
        <f t="shared" si="98"/>
        <v>#DIV/0!</v>
      </c>
      <c r="P617" s="5" t="e">
        <f t="shared" si="105"/>
        <v>#DIV/0!</v>
      </c>
      <c r="Q617" s="35" t="s">
        <v>228</v>
      </c>
    </row>
    <row r="618" spans="2:17" hidden="1" x14ac:dyDescent="0.3">
      <c r="B618" s="56" t="s">
        <v>61</v>
      </c>
      <c r="C618" s="52">
        <f t="shared" si="99"/>
        <v>0</v>
      </c>
      <c r="D618" s="4">
        <v>3</v>
      </c>
      <c r="E618" s="4">
        <f t="shared" si="100"/>
        <v>0</v>
      </c>
      <c r="F618" s="42">
        <f t="shared" si="101"/>
        <v>137.10069625006136</v>
      </c>
      <c r="G618" s="37" t="e">
        <f t="shared" si="106"/>
        <v>#DIV/0!</v>
      </c>
      <c r="H618" s="43">
        <f t="shared" si="102"/>
        <v>0</v>
      </c>
      <c r="I618" s="4">
        <v>0.25</v>
      </c>
      <c r="J618" s="5">
        <v>1.63</v>
      </c>
      <c r="K618" s="37" t="e">
        <f t="shared" si="103"/>
        <v>#DIV/0!</v>
      </c>
      <c r="L618" s="37" t="e">
        <f t="shared" si="104"/>
        <v>#DIV/0!</v>
      </c>
      <c r="M618" s="5" t="e">
        <f t="shared" si="96"/>
        <v>#DIV/0!</v>
      </c>
      <c r="N618" s="5" t="e">
        <f t="shared" si="97"/>
        <v>#DIV/0!</v>
      </c>
      <c r="O618" s="5" t="e">
        <f t="shared" si="98"/>
        <v>#DIV/0!</v>
      </c>
      <c r="P618" s="5" t="e">
        <f t="shared" si="105"/>
        <v>#DIV/0!</v>
      </c>
      <c r="Q618" s="35" t="s">
        <v>228</v>
      </c>
    </row>
    <row r="619" spans="2:17" hidden="1" x14ac:dyDescent="0.3">
      <c r="B619" s="56" t="s">
        <v>62</v>
      </c>
      <c r="C619" s="52">
        <f t="shared" si="99"/>
        <v>0</v>
      </c>
      <c r="D619" s="4">
        <v>3</v>
      </c>
      <c r="E619" s="4">
        <f t="shared" si="100"/>
        <v>0</v>
      </c>
      <c r="F619" s="42">
        <f t="shared" si="101"/>
        <v>227.56372857946127</v>
      </c>
      <c r="G619" s="37" t="e">
        <f t="shared" si="106"/>
        <v>#DIV/0!</v>
      </c>
      <c r="H619" s="43">
        <f t="shared" si="102"/>
        <v>0</v>
      </c>
      <c r="I619" s="4">
        <v>0.25</v>
      </c>
      <c r="J619" s="5">
        <v>2.1</v>
      </c>
      <c r="K619" s="37" t="e">
        <f t="shared" si="103"/>
        <v>#DIV/0!</v>
      </c>
      <c r="L619" s="37" t="e">
        <f t="shared" si="104"/>
        <v>#DIV/0!</v>
      </c>
      <c r="M619" s="5" t="e">
        <f t="shared" si="96"/>
        <v>#DIV/0!</v>
      </c>
      <c r="N619" s="5" t="e">
        <f t="shared" si="97"/>
        <v>#DIV/0!</v>
      </c>
      <c r="O619" s="5" t="e">
        <f t="shared" si="98"/>
        <v>#DIV/0!</v>
      </c>
      <c r="P619" s="5" t="e">
        <f t="shared" si="105"/>
        <v>#DIV/0!</v>
      </c>
      <c r="Q619" s="35" t="s">
        <v>228</v>
      </c>
    </row>
    <row r="620" spans="2:17" hidden="1" x14ac:dyDescent="0.3">
      <c r="B620" s="56" t="s">
        <v>63</v>
      </c>
      <c r="C620" s="52">
        <f t="shared" si="99"/>
        <v>0</v>
      </c>
      <c r="D620" s="4">
        <v>3</v>
      </c>
      <c r="E620" s="4">
        <f t="shared" si="100"/>
        <v>0</v>
      </c>
      <c r="F620" s="42">
        <f t="shared" si="101"/>
        <v>515.27445988731722</v>
      </c>
      <c r="G620" s="37" t="e">
        <f>E485</f>
        <v>#DIV/0!</v>
      </c>
      <c r="H620" s="43">
        <f t="shared" si="102"/>
        <v>0</v>
      </c>
      <c r="I620" s="4">
        <v>0.25</v>
      </c>
      <c r="J620" s="5">
        <v>3.16</v>
      </c>
      <c r="K620" s="37" t="e">
        <f t="shared" si="103"/>
        <v>#DIV/0!</v>
      </c>
      <c r="L620" s="37" t="e">
        <f t="shared" si="104"/>
        <v>#DIV/0!</v>
      </c>
      <c r="M620" s="5" t="e">
        <f t="shared" si="96"/>
        <v>#DIV/0!</v>
      </c>
      <c r="N620" s="5" t="e">
        <f t="shared" si="97"/>
        <v>#DIV/0!</v>
      </c>
      <c r="O620" s="5" t="e">
        <f t="shared" si="98"/>
        <v>#DIV/0!</v>
      </c>
      <c r="P620" s="5" t="e">
        <f t="shared" si="105"/>
        <v>#DIV/0!</v>
      </c>
      <c r="Q620" s="35" t="s">
        <v>228</v>
      </c>
    </row>
    <row r="621" spans="2:17" hidden="1" x14ac:dyDescent="0.3">
      <c r="B621" s="56" t="s">
        <v>64</v>
      </c>
      <c r="C621" s="52" t="e">
        <f t="shared" si="99"/>
        <v>#REF!</v>
      </c>
      <c r="D621" s="4">
        <v>3</v>
      </c>
      <c r="E621" s="4" t="e">
        <f t="shared" si="100"/>
        <v>#REF!</v>
      </c>
      <c r="F621" s="42">
        <f t="shared" si="101"/>
        <v>208.47624032514312</v>
      </c>
      <c r="G621" s="40" t="e">
        <f>E486/4</f>
        <v>#DIV/0!</v>
      </c>
      <c r="H621" s="43" t="e">
        <f t="shared" si="102"/>
        <v>#REF!</v>
      </c>
      <c r="I621" s="4">
        <v>0.25</v>
      </c>
      <c r="J621" s="5">
        <v>2.0099999999999998</v>
      </c>
      <c r="K621" s="37" t="e">
        <f t="shared" si="103"/>
        <v>#REF!</v>
      </c>
      <c r="L621" s="37" t="e">
        <f t="shared" si="104"/>
        <v>#REF!</v>
      </c>
      <c r="M621" s="5" t="e">
        <f t="shared" si="96"/>
        <v>#REF!</v>
      </c>
      <c r="N621" s="5" t="e">
        <f t="shared" si="97"/>
        <v>#REF!</v>
      </c>
      <c r="O621" s="5" t="e">
        <f t="shared" si="98"/>
        <v>#DIV/0!</v>
      </c>
      <c r="P621" s="5" t="e">
        <f t="shared" si="105"/>
        <v>#DIV/0!</v>
      </c>
      <c r="Q621" s="35" t="s">
        <v>228</v>
      </c>
    </row>
    <row r="622" spans="2:17" hidden="1" x14ac:dyDescent="0.3">
      <c r="B622" s="56" t="s">
        <v>65</v>
      </c>
      <c r="C622" s="52" t="e">
        <f t="shared" si="99"/>
        <v>#REF!</v>
      </c>
      <c r="D622" s="4">
        <v>3</v>
      </c>
      <c r="E622" s="4" t="e">
        <f t="shared" si="100"/>
        <v>#REF!</v>
      </c>
      <c r="F622" s="42">
        <f t="shared" si="101"/>
        <v>227.56372857946127</v>
      </c>
      <c r="G622" s="37" t="e">
        <f>G621</f>
        <v>#DIV/0!</v>
      </c>
      <c r="H622" s="43" t="e">
        <f t="shared" si="102"/>
        <v>#REF!</v>
      </c>
      <c r="I622" s="4">
        <v>0.25</v>
      </c>
      <c r="J622" s="5">
        <v>2.1</v>
      </c>
      <c r="K622" s="37" t="e">
        <f t="shared" si="103"/>
        <v>#REF!</v>
      </c>
      <c r="L622" s="37" t="e">
        <f t="shared" si="104"/>
        <v>#REF!</v>
      </c>
      <c r="M622" s="5" t="e">
        <f t="shared" si="96"/>
        <v>#REF!</v>
      </c>
      <c r="N622" s="5" t="e">
        <f t="shared" si="97"/>
        <v>#REF!</v>
      </c>
      <c r="O622" s="5" t="e">
        <f t="shared" si="98"/>
        <v>#DIV/0!</v>
      </c>
      <c r="P622" s="5" t="e">
        <f t="shared" si="105"/>
        <v>#DIV/0!</v>
      </c>
      <c r="Q622" s="35" t="s">
        <v>228</v>
      </c>
    </row>
    <row r="623" spans="2:17" hidden="1" x14ac:dyDescent="0.3">
      <c r="B623" s="56" t="s">
        <v>66</v>
      </c>
      <c r="C623" s="52" t="e">
        <f t="shared" si="99"/>
        <v>#REF!</v>
      </c>
      <c r="D623" s="4">
        <v>3</v>
      </c>
      <c r="E623" s="4" t="e">
        <f t="shared" si="100"/>
        <v>#REF!</v>
      </c>
      <c r="F623" s="42">
        <f t="shared" si="101"/>
        <v>216.85636493314871</v>
      </c>
      <c r="G623" s="37" t="e">
        <f t="shared" ref="G623:G624" si="107">G622</f>
        <v>#DIV/0!</v>
      </c>
      <c r="H623" s="43" t="e">
        <f t="shared" si="102"/>
        <v>#REF!</v>
      </c>
      <c r="I623" s="4">
        <v>0.25</v>
      </c>
      <c r="J623" s="5">
        <v>2.0499999999999998</v>
      </c>
      <c r="K623" s="37" t="e">
        <f t="shared" si="103"/>
        <v>#REF!</v>
      </c>
      <c r="L623" s="37" t="e">
        <f t="shared" si="104"/>
        <v>#REF!</v>
      </c>
      <c r="M623" s="5" t="e">
        <f t="shared" si="96"/>
        <v>#REF!</v>
      </c>
      <c r="N623" s="5" t="e">
        <f t="shared" si="97"/>
        <v>#REF!</v>
      </c>
      <c r="O623" s="5" t="e">
        <f t="shared" si="98"/>
        <v>#DIV/0!</v>
      </c>
      <c r="P623" s="5" t="e">
        <f t="shared" si="105"/>
        <v>#DIV/0!</v>
      </c>
      <c r="Q623" s="35" t="s">
        <v>228</v>
      </c>
    </row>
    <row r="624" spans="2:17" hidden="1" x14ac:dyDescent="0.3">
      <c r="B624" s="56" t="s">
        <v>67</v>
      </c>
      <c r="C624" s="52" t="e">
        <f t="shared" si="99"/>
        <v>#REF!</v>
      </c>
      <c r="D624" s="4">
        <v>3</v>
      </c>
      <c r="E624" s="4" t="e">
        <f t="shared" si="100"/>
        <v>#REF!</v>
      </c>
      <c r="F624" s="42">
        <f t="shared" si="101"/>
        <v>238.52910098833553</v>
      </c>
      <c r="G624" s="37" t="e">
        <f t="shared" si="107"/>
        <v>#DIV/0!</v>
      </c>
      <c r="H624" s="43" t="e">
        <f t="shared" si="102"/>
        <v>#REF!</v>
      </c>
      <c r="I624" s="4">
        <v>0.25</v>
      </c>
      <c r="J624" s="5">
        <v>2.15</v>
      </c>
      <c r="K624" s="37" t="e">
        <f t="shared" si="103"/>
        <v>#REF!</v>
      </c>
      <c r="L624" s="37" t="e">
        <f t="shared" si="104"/>
        <v>#REF!</v>
      </c>
      <c r="M624" s="5" t="e">
        <f t="shared" si="96"/>
        <v>#REF!</v>
      </c>
      <c r="N624" s="5" t="e">
        <f t="shared" si="97"/>
        <v>#REF!</v>
      </c>
      <c r="O624" s="5" t="e">
        <f t="shared" si="98"/>
        <v>#DIV/0!</v>
      </c>
      <c r="P624" s="5" t="e">
        <f t="shared" si="105"/>
        <v>#DIV/0!</v>
      </c>
      <c r="Q624" s="35" t="s">
        <v>228</v>
      </c>
    </row>
    <row r="625" spans="2:17" hidden="1" x14ac:dyDescent="0.3">
      <c r="B625" s="56" t="s">
        <v>68</v>
      </c>
      <c r="C625" s="52" t="e">
        <f t="shared" si="99"/>
        <v>#REF!</v>
      </c>
      <c r="D625" s="4">
        <v>3</v>
      </c>
      <c r="E625" s="4" t="e">
        <f t="shared" si="100"/>
        <v>#REF!</v>
      </c>
      <c r="F625" s="42">
        <f t="shared" si="101"/>
        <v>299.70813876697713</v>
      </c>
      <c r="G625" s="37" t="e">
        <f>E487</f>
        <v>#DIV/0!</v>
      </c>
      <c r="H625" s="43" t="e">
        <f t="shared" si="102"/>
        <v>#REF!</v>
      </c>
      <c r="I625" s="4">
        <v>0.25</v>
      </c>
      <c r="J625" s="5">
        <v>2.41</v>
      </c>
      <c r="K625" s="37" t="e">
        <f t="shared" si="103"/>
        <v>#REF!</v>
      </c>
      <c r="L625" s="37" t="e">
        <f t="shared" si="104"/>
        <v>#REF!</v>
      </c>
      <c r="M625" s="5" t="e">
        <f t="shared" si="96"/>
        <v>#REF!</v>
      </c>
      <c r="N625" s="5" t="e">
        <f t="shared" si="97"/>
        <v>#REF!</v>
      </c>
      <c r="O625" s="5" t="e">
        <f t="shared" si="98"/>
        <v>#DIV/0!</v>
      </c>
      <c r="P625" s="5" t="e">
        <f t="shared" si="105"/>
        <v>#DIV/0!</v>
      </c>
      <c r="Q625" s="35" t="s">
        <v>233</v>
      </c>
    </row>
    <row r="626" spans="2:17" hidden="1" x14ac:dyDescent="0.3">
      <c r="B626" s="56" t="s">
        <v>69</v>
      </c>
      <c r="C626" s="52" t="e">
        <f t="shared" si="99"/>
        <v>#REF!</v>
      </c>
      <c r="D626" s="4">
        <v>3</v>
      </c>
      <c r="E626" s="4" t="e">
        <f t="shared" si="100"/>
        <v>#REF!</v>
      </c>
      <c r="F626" s="42">
        <f t="shared" si="101"/>
        <v>137.10069625006136</v>
      </c>
      <c r="G626" s="37" t="e">
        <f>E488/2</f>
        <v>#DIV/0!</v>
      </c>
      <c r="H626" s="43" t="e">
        <f t="shared" si="102"/>
        <v>#REF!</v>
      </c>
      <c r="I626" s="4">
        <v>0.25</v>
      </c>
      <c r="J626" s="5">
        <v>3.76</v>
      </c>
      <c r="K626" s="37" t="e">
        <f t="shared" si="103"/>
        <v>#REF!</v>
      </c>
      <c r="L626" s="37" t="e">
        <f t="shared" si="104"/>
        <v>#REF!</v>
      </c>
      <c r="M626" s="5" t="e">
        <f t="shared" si="96"/>
        <v>#REF!</v>
      </c>
      <c r="N626" s="5" t="e">
        <f t="shared" si="97"/>
        <v>#REF!</v>
      </c>
      <c r="O626" s="5" t="e">
        <f t="shared" si="98"/>
        <v>#DIV/0!</v>
      </c>
      <c r="P626" s="5" t="e">
        <f t="shared" si="105"/>
        <v>#DIV/0!</v>
      </c>
      <c r="Q626" s="35" t="s">
        <v>233</v>
      </c>
    </row>
    <row r="627" spans="2:17" ht="15" hidden="1" thickBot="1" x14ac:dyDescent="0.35">
      <c r="B627" s="57" t="s">
        <v>70</v>
      </c>
      <c r="C627" s="52">
        <f t="shared" si="99"/>
        <v>0</v>
      </c>
      <c r="D627" s="4">
        <v>3</v>
      </c>
      <c r="E627" s="4">
        <f t="shared" si="100"/>
        <v>0</v>
      </c>
      <c r="F627" s="42">
        <f t="shared" si="101"/>
        <v>227.56372857946127</v>
      </c>
      <c r="G627" s="37" t="e">
        <f>G626</f>
        <v>#DIV/0!</v>
      </c>
      <c r="H627" s="43">
        <f t="shared" si="102"/>
        <v>0</v>
      </c>
      <c r="I627" s="4">
        <v>0.25</v>
      </c>
      <c r="J627" s="5">
        <v>2.12</v>
      </c>
      <c r="K627" s="37" t="e">
        <f t="shared" si="103"/>
        <v>#DIV/0!</v>
      </c>
      <c r="L627" s="37" t="e">
        <f t="shared" si="104"/>
        <v>#DIV/0!</v>
      </c>
      <c r="M627" s="5" t="e">
        <f t="shared" si="96"/>
        <v>#DIV/0!</v>
      </c>
      <c r="N627" s="5" t="e">
        <f t="shared" si="97"/>
        <v>#DIV/0!</v>
      </c>
      <c r="O627" s="5" t="e">
        <f t="shared" si="98"/>
        <v>#DIV/0!</v>
      </c>
      <c r="P627" s="5" t="e">
        <f t="shared" si="105"/>
        <v>#DIV/0!</v>
      </c>
      <c r="Q627" s="35" t="s">
        <v>233</v>
      </c>
    </row>
    <row r="628" spans="2:17" hidden="1" x14ac:dyDescent="0.3">
      <c r="F628" s="33"/>
    </row>
    <row r="629" spans="2:17" hidden="1" x14ac:dyDescent="0.3"/>
    <row r="630" spans="2:17" ht="15" hidden="1" thickBot="1" x14ac:dyDescent="0.35">
      <c r="B630" s="18" t="s">
        <v>137</v>
      </c>
    </row>
    <row r="631" spans="2:17" ht="15" hidden="1" thickBot="1" x14ac:dyDescent="0.35">
      <c r="B631" s="54" t="s">
        <v>2</v>
      </c>
      <c r="C631" s="51" t="s">
        <v>49</v>
      </c>
      <c r="D631" s="46" t="s">
        <v>217</v>
      </c>
      <c r="E631" s="47" t="s">
        <v>218</v>
      </c>
      <c r="F631" s="48" t="s">
        <v>230</v>
      </c>
      <c r="G631" s="47" t="s">
        <v>207</v>
      </c>
      <c r="H631" s="47" t="s">
        <v>6</v>
      </c>
      <c r="I631" s="47" t="s">
        <v>3</v>
      </c>
      <c r="J631" s="47" t="s">
        <v>4</v>
      </c>
      <c r="K631" s="49" t="s">
        <v>219</v>
      </c>
      <c r="L631" s="49" t="s">
        <v>220</v>
      </c>
      <c r="M631" s="49" t="s">
        <v>221</v>
      </c>
      <c r="N631" s="48" t="s">
        <v>222</v>
      </c>
      <c r="O631" s="48" t="s">
        <v>223</v>
      </c>
      <c r="P631" s="48" t="s">
        <v>224</v>
      </c>
      <c r="Q631" s="50" t="s">
        <v>225</v>
      </c>
    </row>
    <row r="632" spans="2:17" hidden="1" x14ac:dyDescent="0.3">
      <c r="B632" s="55" t="s">
        <v>52</v>
      </c>
      <c r="C632" s="52">
        <f t="shared" ref="C632:C650" si="108">C609</f>
        <v>0</v>
      </c>
      <c r="D632" s="41">
        <v>2</v>
      </c>
      <c r="E632" s="41">
        <f>C632*D632</f>
        <v>0</v>
      </c>
      <c r="F632" s="42">
        <f>H393</f>
        <v>656.56370216346988</v>
      </c>
      <c r="G632" s="42" t="e">
        <f>D482/2</f>
        <v>#DIV/0!</v>
      </c>
      <c r="H632" s="43">
        <f t="shared" ref="H632:H650" si="109">H586</f>
        <v>0</v>
      </c>
      <c r="I632" s="41">
        <v>0.25</v>
      </c>
      <c r="J632" s="44">
        <v>4.8099999999999996</v>
      </c>
      <c r="K632" s="42" t="e">
        <f>E632/(I632*J632)+(F632+G632)/H632</f>
        <v>#DIV/0!</v>
      </c>
      <c r="L632" s="42" t="e">
        <f>E632/(I632*J632)-(F632+G632)/H632</f>
        <v>#DIV/0!</v>
      </c>
      <c r="M632" s="44" t="e">
        <f t="shared" ref="M632:M650" si="110">(J632*K632)/(K632-L632)</f>
        <v>#DIV/0!</v>
      </c>
      <c r="N632" s="44" t="e">
        <f t="shared" ref="N632:N650" si="111">2/3*M632+(J632-M632)</f>
        <v>#DIV/0!</v>
      </c>
      <c r="O632" s="44" t="e">
        <f t="shared" ref="O632:O650" si="112">(F632+G632)/N632</f>
        <v>#DIV/0!</v>
      </c>
      <c r="P632" s="44" t="e">
        <f>O632/40</f>
        <v>#DIV/0!</v>
      </c>
      <c r="Q632" s="35" t="s">
        <v>228</v>
      </c>
    </row>
    <row r="633" spans="2:17" hidden="1" x14ac:dyDescent="0.3">
      <c r="B633" s="56" t="s">
        <v>53</v>
      </c>
      <c r="C633" s="52">
        <f t="shared" si="108"/>
        <v>0</v>
      </c>
      <c r="D633" s="4">
        <v>2</v>
      </c>
      <c r="E633" s="4">
        <f t="shared" ref="E633:E650" si="113">C633*D633</f>
        <v>0</v>
      </c>
      <c r="F633" s="42">
        <f t="shared" ref="F633:F650" si="114">H394</f>
        <v>656.56370216346988</v>
      </c>
      <c r="G633" s="37" t="e">
        <f>G632</f>
        <v>#DIV/0!</v>
      </c>
      <c r="H633" s="43">
        <f t="shared" si="109"/>
        <v>0</v>
      </c>
      <c r="I633" s="4">
        <v>0.25</v>
      </c>
      <c r="J633" s="5">
        <v>4.8099999999999996</v>
      </c>
      <c r="K633" s="37" t="e">
        <f t="shared" ref="K633:K650" si="115">E633/(I633*J633)+(F633+G633)/H633</f>
        <v>#DIV/0!</v>
      </c>
      <c r="L633" s="37" t="e">
        <f t="shared" ref="L633:L650" si="116">E633/(I633*J633)-(F633+G633)/H633</f>
        <v>#DIV/0!</v>
      </c>
      <c r="M633" s="5" t="e">
        <f t="shared" si="110"/>
        <v>#DIV/0!</v>
      </c>
      <c r="N633" s="5" t="e">
        <f t="shared" si="111"/>
        <v>#DIV/0!</v>
      </c>
      <c r="O633" s="5" t="e">
        <f t="shared" si="112"/>
        <v>#DIV/0!</v>
      </c>
      <c r="P633" s="5" t="e">
        <f t="shared" ref="P633:P650" si="117">O633/40</f>
        <v>#DIV/0!</v>
      </c>
      <c r="Q633" s="35" t="s">
        <v>228</v>
      </c>
    </row>
    <row r="634" spans="2:17" hidden="1" x14ac:dyDescent="0.3">
      <c r="B634" s="56" t="s">
        <v>54</v>
      </c>
      <c r="C634" s="52">
        <f t="shared" si="108"/>
        <v>0</v>
      </c>
      <c r="D634" s="41">
        <v>2</v>
      </c>
      <c r="E634" s="4">
        <f t="shared" si="113"/>
        <v>0</v>
      </c>
      <c r="F634" s="42">
        <f t="shared" si="114"/>
        <v>125.14840126645815</v>
      </c>
      <c r="G634" s="37" t="e">
        <f>D483/2</f>
        <v>#DIV/0!</v>
      </c>
      <c r="H634" s="43">
        <f t="shared" si="109"/>
        <v>0</v>
      </c>
      <c r="I634" s="4">
        <v>0.25</v>
      </c>
      <c r="J634" s="5">
        <v>2.1</v>
      </c>
      <c r="K634" s="37" t="e">
        <f t="shared" si="115"/>
        <v>#DIV/0!</v>
      </c>
      <c r="L634" s="37" t="e">
        <f t="shared" si="116"/>
        <v>#DIV/0!</v>
      </c>
      <c r="M634" s="5" t="e">
        <f t="shared" si="110"/>
        <v>#DIV/0!</v>
      </c>
      <c r="N634" s="5" t="e">
        <f t="shared" si="111"/>
        <v>#DIV/0!</v>
      </c>
      <c r="O634" s="5" t="e">
        <f t="shared" si="112"/>
        <v>#DIV/0!</v>
      </c>
      <c r="P634" s="5" t="e">
        <f t="shared" si="117"/>
        <v>#DIV/0!</v>
      </c>
      <c r="Q634" s="35" t="s">
        <v>228</v>
      </c>
    </row>
    <row r="635" spans="2:17" hidden="1" x14ac:dyDescent="0.3">
      <c r="B635" s="56" t="s">
        <v>55</v>
      </c>
      <c r="C635" s="52">
        <f t="shared" si="108"/>
        <v>0</v>
      </c>
      <c r="D635" s="4">
        <v>2</v>
      </c>
      <c r="E635" s="4">
        <f t="shared" si="113"/>
        <v>0</v>
      </c>
      <c r="F635" s="42">
        <f t="shared" si="114"/>
        <v>125.14840126645815</v>
      </c>
      <c r="G635" s="37" t="e">
        <f>G634</f>
        <v>#DIV/0!</v>
      </c>
      <c r="H635" s="43">
        <f t="shared" si="109"/>
        <v>0</v>
      </c>
      <c r="I635" s="4">
        <v>0.25</v>
      </c>
      <c r="J635" s="5">
        <v>2.1</v>
      </c>
      <c r="K635" s="37" t="e">
        <f t="shared" si="115"/>
        <v>#DIV/0!</v>
      </c>
      <c r="L635" s="37" t="e">
        <f t="shared" si="116"/>
        <v>#DIV/0!</v>
      </c>
      <c r="M635" s="5" t="e">
        <f t="shared" si="110"/>
        <v>#DIV/0!</v>
      </c>
      <c r="N635" s="5" t="e">
        <f t="shared" si="111"/>
        <v>#DIV/0!</v>
      </c>
      <c r="O635" s="5" t="e">
        <f t="shared" si="112"/>
        <v>#DIV/0!</v>
      </c>
      <c r="P635" s="5" t="e">
        <f t="shared" si="117"/>
        <v>#DIV/0!</v>
      </c>
      <c r="Q635" s="35" t="s">
        <v>228</v>
      </c>
    </row>
    <row r="636" spans="2:17" hidden="1" x14ac:dyDescent="0.3">
      <c r="B636" s="56" t="s">
        <v>56</v>
      </c>
      <c r="C636" s="52">
        <f t="shared" si="108"/>
        <v>0</v>
      </c>
      <c r="D636" s="41">
        <v>2</v>
      </c>
      <c r="E636" s="4">
        <f t="shared" si="113"/>
        <v>0</v>
      </c>
      <c r="F636" s="42">
        <f t="shared" si="114"/>
        <v>114.65125985410826</v>
      </c>
      <c r="G636" s="37" t="e">
        <f>D484/6</f>
        <v>#DIV/0!</v>
      </c>
      <c r="H636" s="43">
        <f t="shared" si="109"/>
        <v>0</v>
      </c>
      <c r="I636" s="4">
        <v>0.25</v>
      </c>
      <c r="J636" s="5">
        <v>2.0099999999999998</v>
      </c>
      <c r="K636" s="37" t="e">
        <f t="shared" si="115"/>
        <v>#DIV/0!</v>
      </c>
      <c r="L636" s="37" t="e">
        <f t="shared" si="116"/>
        <v>#DIV/0!</v>
      </c>
      <c r="M636" s="5" t="e">
        <f t="shared" si="110"/>
        <v>#DIV/0!</v>
      </c>
      <c r="N636" s="5" t="e">
        <f t="shared" si="111"/>
        <v>#DIV/0!</v>
      </c>
      <c r="O636" s="5" t="e">
        <f t="shared" si="112"/>
        <v>#DIV/0!</v>
      </c>
      <c r="P636" s="5" t="e">
        <f t="shared" si="117"/>
        <v>#DIV/0!</v>
      </c>
      <c r="Q636" s="35" t="s">
        <v>228</v>
      </c>
    </row>
    <row r="637" spans="2:17" hidden="1" x14ac:dyDescent="0.3">
      <c r="B637" s="56" t="s">
        <v>57</v>
      </c>
      <c r="C637" s="52">
        <f t="shared" si="108"/>
        <v>0</v>
      </c>
      <c r="D637" s="4">
        <v>2</v>
      </c>
      <c r="E637" s="4">
        <f t="shared" si="113"/>
        <v>0</v>
      </c>
      <c r="F637" s="42">
        <f t="shared" si="114"/>
        <v>125.14840126645815</v>
      </c>
      <c r="G637" s="37" t="e">
        <f>G636</f>
        <v>#DIV/0!</v>
      </c>
      <c r="H637" s="43">
        <f t="shared" si="109"/>
        <v>0</v>
      </c>
      <c r="I637" s="4">
        <v>0.25</v>
      </c>
      <c r="J637" s="5">
        <v>2.1</v>
      </c>
      <c r="K637" s="37" t="e">
        <f t="shared" si="115"/>
        <v>#DIV/0!</v>
      </c>
      <c r="L637" s="37" t="e">
        <f t="shared" si="116"/>
        <v>#DIV/0!</v>
      </c>
      <c r="M637" s="5" t="e">
        <f t="shared" si="110"/>
        <v>#DIV/0!</v>
      </c>
      <c r="N637" s="5" t="e">
        <f t="shared" si="111"/>
        <v>#DIV/0!</v>
      </c>
      <c r="O637" s="5" t="e">
        <f t="shared" si="112"/>
        <v>#DIV/0!</v>
      </c>
      <c r="P637" s="5" t="e">
        <f t="shared" si="117"/>
        <v>#DIV/0!</v>
      </c>
      <c r="Q637" s="35" t="s">
        <v>228</v>
      </c>
    </row>
    <row r="638" spans="2:17" hidden="1" x14ac:dyDescent="0.3">
      <c r="B638" s="56" t="s">
        <v>58</v>
      </c>
      <c r="C638" s="52">
        <f t="shared" si="108"/>
        <v>0</v>
      </c>
      <c r="D638" s="41">
        <v>2</v>
      </c>
      <c r="E638" s="4">
        <f t="shared" si="113"/>
        <v>0</v>
      </c>
      <c r="F638" s="42">
        <f t="shared" si="114"/>
        <v>119.25989939280959</v>
      </c>
      <c r="G638" s="37" t="e">
        <f>G637</f>
        <v>#DIV/0!</v>
      </c>
      <c r="H638" s="43">
        <f t="shared" si="109"/>
        <v>0</v>
      </c>
      <c r="I638" s="4">
        <v>0.25</v>
      </c>
      <c r="J638" s="5">
        <v>2.0499999999999998</v>
      </c>
      <c r="K638" s="37" t="e">
        <f t="shared" si="115"/>
        <v>#DIV/0!</v>
      </c>
      <c r="L638" s="37" t="e">
        <f t="shared" si="116"/>
        <v>#DIV/0!</v>
      </c>
      <c r="M638" s="5" t="e">
        <f t="shared" si="110"/>
        <v>#DIV/0!</v>
      </c>
      <c r="N638" s="5" t="e">
        <f t="shared" si="111"/>
        <v>#DIV/0!</v>
      </c>
      <c r="O638" s="5" t="e">
        <f t="shared" si="112"/>
        <v>#DIV/0!</v>
      </c>
      <c r="P638" s="5" t="e">
        <f t="shared" si="117"/>
        <v>#DIV/0!</v>
      </c>
      <c r="Q638" s="35" t="s">
        <v>228</v>
      </c>
    </row>
    <row r="639" spans="2:17" hidden="1" x14ac:dyDescent="0.3">
      <c r="B639" s="56" t="s">
        <v>59</v>
      </c>
      <c r="C639" s="52">
        <f t="shared" si="108"/>
        <v>0</v>
      </c>
      <c r="D639" s="4">
        <v>2</v>
      </c>
      <c r="E639" s="4">
        <f t="shared" si="113"/>
        <v>0</v>
      </c>
      <c r="F639" s="42">
        <f t="shared" si="114"/>
        <v>214.61106226249203</v>
      </c>
      <c r="G639" s="37" t="e">
        <f t="shared" ref="G639:G642" si="118">G638</f>
        <v>#DIV/0!</v>
      </c>
      <c r="H639" s="43">
        <f t="shared" si="109"/>
        <v>0</v>
      </c>
      <c r="I639" s="4">
        <v>0.25</v>
      </c>
      <c r="J639" s="5">
        <v>2.75</v>
      </c>
      <c r="K639" s="37" t="e">
        <f t="shared" si="115"/>
        <v>#DIV/0!</v>
      </c>
      <c r="L639" s="37" t="e">
        <f t="shared" si="116"/>
        <v>#DIV/0!</v>
      </c>
      <c r="M639" s="5" t="e">
        <f t="shared" si="110"/>
        <v>#DIV/0!</v>
      </c>
      <c r="N639" s="5" t="e">
        <f t="shared" si="111"/>
        <v>#DIV/0!</v>
      </c>
      <c r="O639" s="5" t="e">
        <f t="shared" si="112"/>
        <v>#DIV/0!</v>
      </c>
      <c r="P639" s="5" t="e">
        <f t="shared" si="117"/>
        <v>#DIV/0!</v>
      </c>
      <c r="Q639" s="35" t="s">
        <v>228</v>
      </c>
    </row>
    <row r="640" spans="2:17" hidden="1" x14ac:dyDescent="0.3">
      <c r="B640" s="56" t="s">
        <v>60</v>
      </c>
      <c r="C640" s="52">
        <f t="shared" si="108"/>
        <v>0</v>
      </c>
      <c r="D640" s="41">
        <v>2</v>
      </c>
      <c r="E640" s="4">
        <f t="shared" si="113"/>
        <v>0</v>
      </c>
      <c r="F640" s="42">
        <f t="shared" si="114"/>
        <v>283.37457498556574</v>
      </c>
      <c r="G640" s="37" t="e">
        <f t="shared" si="118"/>
        <v>#DIV/0!</v>
      </c>
      <c r="H640" s="43">
        <f t="shared" si="109"/>
        <v>0</v>
      </c>
      <c r="I640" s="4">
        <v>0.25</v>
      </c>
      <c r="J640" s="5">
        <v>3.16</v>
      </c>
      <c r="K640" s="37" t="e">
        <f t="shared" si="115"/>
        <v>#DIV/0!</v>
      </c>
      <c r="L640" s="37" t="e">
        <f t="shared" si="116"/>
        <v>#DIV/0!</v>
      </c>
      <c r="M640" s="5" t="e">
        <f t="shared" si="110"/>
        <v>#DIV/0!</v>
      </c>
      <c r="N640" s="5" t="e">
        <f t="shared" si="111"/>
        <v>#DIV/0!</v>
      </c>
      <c r="O640" s="5" t="e">
        <f t="shared" si="112"/>
        <v>#DIV/0!</v>
      </c>
      <c r="P640" s="5" t="e">
        <f t="shared" si="117"/>
        <v>#DIV/0!</v>
      </c>
      <c r="Q640" s="35" t="s">
        <v>228</v>
      </c>
    </row>
    <row r="641" spans="2:17" hidden="1" x14ac:dyDescent="0.3">
      <c r="B641" s="56" t="s">
        <v>61</v>
      </c>
      <c r="C641" s="52">
        <f t="shared" si="108"/>
        <v>0</v>
      </c>
      <c r="D641" s="4">
        <v>2</v>
      </c>
      <c r="E641" s="4">
        <f t="shared" si="113"/>
        <v>0</v>
      </c>
      <c r="F641" s="42">
        <f t="shared" si="114"/>
        <v>75.398364472755702</v>
      </c>
      <c r="G641" s="37" t="e">
        <f t="shared" si="118"/>
        <v>#DIV/0!</v>
      </c>
      <c r="H641" s="43">
        <f t="shared" si="109"/>
        <v>0</v>
      </c>
      <c r="I641" s="4">
        <v>0.25</v>
      </c>
      <c r="J641" s="5">
        <v>1.63</v>
      </c>
      <c r="K641" s="37" t="e">
        <f t="shared" si="115"/>
        <v>#DIV/0!</v>
      </c>
      <c r="L641" s="37" t="e">
        <f t="shared" si="116"/>
        <v>#DIV/0!</v>
      </c>
      <c r="M641" s="5" t="e">
        <f t="shared" si="110"/>
        <v>#DIV/0!</v>
      </c>
      <c r="N641" s="5" t="e">
        <f t="shared" si="111"/>
        <v>#DIV/0!</v>
      </c>
      <c r="O641" s="5" t="e">
        <f t="shared" si="112"/>
        <v>#DIV/0!</v>
      </c>
      <c r="P641" s="5" t="e">
        <f t="shared" si="117"/>
        <v>#DIV/0!</v>
      </c>
      <c r="Q641" s="35" t="s">
        <v>228</v>
      </c>
    </row>
    <row r="642" spans="2:17" hidden="1" x14ac:dyDescent="0.3">
      <c r="B642" s="56" t="s">
        <v>62</v>
      </c>
      <c r="C642" s="52">
        <f t="shared" si="108"/>
        <v>0</v>
      </c>
      <c r="D642" s="41">
        <v>2</v>
      </c>
      <c r="E642" s="4">
        <f t="shared" si="113"/>
        <v>0</v>
      </c>
      <c r="F642" s="42">
        <f t="shared" si="114"/>
        <v>125.14840126645815</v>
      </c>
      <c r="G642" s="37" t="e">
        <f t="shared" si="118"/>
        <v>#DIV/0!</v>
      </c>
      <c r="H642" s="43">
        <f t="shared" si="109"/>
        <v>0</v>
      </c>
      <c r="I642" s="4">
        <v>0.25</v>
      </c>
      <c r="J642" s="5">
        <v>2.1</v>
      </c>
      <c r="K642" s="37" t="e">
        <f t="shared" si="115"/>
        <v>#DIV/0!</v>
      </c>
      <c r="L642" s="37" t="e">
        <f t="shared" si="116"/>
        <v>#DIV/0!</v>
      </c>
      <c r="M642" s="5" t="e">
        <f t="shared" si="110"/>
        <v>#DIV/0!</v>
      </c>
      <c r="N642" s="5" t="e">
        <f t="shared" si="111"/>
        <v>#DIV/0!</v>
      </c>
      <c r="O642" s="5" t="e">
        <f t="shared" si="112"/>
        <v>#DIV/0!</v>
      </c>
      <c r="P642" s="5" t="e">
        <f t="shared" si="117"/>
        <v>#DIV/0!</v>
      </c>
      <c r="Q642" s="35" t="s">
        <v>228</v>
      </c>
    </row>
    <row r="643" spans="2:17" hidden="1" x14ac:dyDescent="0.3">
      <c r="B643" s="56" t="s">
        <v>63</v>
      </c>
      <c r="C643" s="52">
        <f t="shared" si="108"/>
        <v>0</v>
      </c>
      <c r="D643" s="4">
        <v>2</v>
      </c>
      <c r="E643" s="4">
        <f t="shared" si="113"/>
        <v>0</v>
      </c>
      <c r="F643" s="42">
        <f t="shared" si="114"/>
        <v>283.37457498556574</v>
      </c>
      <c r="G643" s="37" t="e">
        <f>D485</f>
        <v>#DIV/0!</v>
      </c>
      <c r="H643" s="43">
        <f t="shared" si="109"/>
        <v>0</v>
      </c>
      <c r="I643" s="4">
        <v>0.25</v>
      </c>
      <c r="J643" s="5">
        <v>3.16</v>
      </c>
      <c r="K643" s="37" t="e">
        <f t="shared" si="115"/>
        <v>#DIV/0!</v>
      </c>
      <c r="L643" s="37" t="e">
        <f t="shared" si="116"/>
        <v>#DIV/0!</v>
      </c>
      <c r="M643" s="5" t="e">
        <f t="shared" si="110"/>
        <v>#DIV/0!</v>
      </c>
      <c r="N643" s="5" t="e">
        <f t="shared" si="111"/>
        <v>#DIV/0!</v>
      </c>
      <c r="O643" s="5" t="e">
        <f t="shared" si="112"/>
        <v>#DIV/0!</v>
      </c>
      <c r="P643" s="5" t="e">
        <f t="shared" si="117"/>
        <v>#DIV/0!</v>
      </c>
      <c r="Q643" s="35" t="s">
        <v>228</v>
      </c>
    </row>
    <row r="644" spans="2:17" hidden="1" x14ac:dyDescent="0.3">
      <c r="B644" s="56" t="s">
        <v>64</v>
      </c>
      <c r="C644" s="52" t="e">
        <f t="shared" si="108"/>
        <v>#REF!</v>
      </c>
      <c r="D644" s="41">
        <v>2</v>
      </c>
      <c r="E644" s="4" t="e">
        <f t="shared" si="113"/>
        <v>#REF!</v>
      </c>
      <c r="F644" s="42">
        <f t="shared" si="114"/>
        <v>114.65125985410826</v>
      </c>
      <c r="G644" s="40" t="e">
        <f>D486/4</f>
        <v>#DIV/0!</v>
      </c>
      <c r="H644" s="43" t="e">
        <f t="shared" si="109"/>
        <v>#REF!</v>
      </c>
      <c r="I644" s="4">
        <v>0.25</v>
      </c>
      <c r="J644" s="5">
        <v>2.0099999999999998</v>
      </c>
      <c r="K644" s="37" t="e">
        <f t="shared" si="115"/>
        <v>#REF!</v>
      </c>
      <c r="L644" s="37" t="e">
        <f t="shared" si="116"/>
        <v>#REF!</v>
      </c>
      <c r="M644" s="5" t="e">
        <f t="shared" si="110"/>
        <v>#REF!</v>
      </c>
      <c r="N644" s="5" t="e">
        <f t="shared" si="111"/>
        <v>#REF!</v>
      </c>
      <c r="O644" s="5" t="e">
        <f t="shared" si="112"/>
        <v>#DIV/0!</v>
      </c>
      <c r="P644" s="5" t="e">
        <f t="shared" si="117"/>
        <v>#DIV/0!</v>
      </c>
      <c r="Q644" s="35" t="s">
        <v>228</v>
      </c>
    </row>
    <row r="645" spans="2:17" hidden="1" x14ac:dyDescent="0.3">
      <c r="B645" s="56" t="s">
        <v>65</v>
      </c>
      <c r="C645" s="52" t="e">
        <f t="shared" si="108"/>
        <v>#REF!</v>
      </c>
      <c r="D645" s="4">
        <v>2</v>
      </c>
      <c r="E645" s="4" t="e">
        <f t="shared" si="113"/>
        <v>#REF!</v>
      </c>
      <c r="F645" s="42">
        <f t="shared" si="114"/>
        <v>125.14840126645815</v>
      </c>
      <c r="G645" s="37" t="e">
        <f>G644</f>
        <v>#DIV/0!</v>
      </c>
      <c r="H645" s="43" t="e">
        <f t="shared" si="109"/>
        <v>#REF!</v>
      </c>
      <c r="I645" s="4">
        <v>0.25</v>
      </c>
      <c r="J645" s="5">
        <v>2.1</v>
      </c>
      <c r="K645" s="37" t="e">
        <f t="shared" si="115"/>
        <v>#REF!</v>
      </c>
      <c r="L645" s="37" t="e">
        <f t="shared" si="116"/>
        <v>#REF!</v>
      </c>
      <c r="M645" s="5" t="e">
        <f t="shared" si="110"/>
        <v>#REF!</v>
      </c>
      <c r="N645" s="5" t="e">
        <f t="shared" si="111"/>
        <v>#REF!</v>
      </c>
      <c r="O645" s="5" t="e">
        <f t="shared" si="112"/>
        <v>#DIV/0!</v>
      </c>
      <c r="P645" s="5" t="e">
        <f t="shared" si="117"/>
        <v>#DIV/0!</v>
      </c>
      <c r="Q645" s="35" t="s">
        <v>228</v>
      </c>
    </row>
    <row r="646" spans="2:17" hidden="1" x14ac:dyDescent="0.3">
      <c r="B646" s="56" t="s">
        <v>66</v>
      </c>
      <c r="C646" s="52" t="e">
        <f t="shared" si="108"/>
        <v>#REF!</v>
      </c>
      <c r="D646" s="41">
        <v>2</v>
      </c>
      <c r="E646" s="4" t="e">
        <f t="shared" si="113"/>
        <v>#REF!</v>
      </c>
      <c r="F646" s="42">
        <f t="shared" si="114"/>
        <v>119.25989939280959</v>
      </c>
      <c r="G646" s="37" t="e">
        <f t="shared" ref="G646:G647" si="119">G645</f>
        <v>#DIV/0!</v>
      </c>
      <c r="H646" s="43" t="e">
        <f t="shared" si="109"/>
        <v>#REF!</v>
      </c>
      <c r="I646" s="4">
        <v>0.25</v>
      </c>
      <c r="J646" s="5">
        <v>2.0499999999999998</v>
      </c>
      <c r="K646" s="37" t="e">
        <f t="shared" si="115"/>
        <v>#REF!</v>
      </c>
      <c r="L646" s="37" t="e">
        <f t="shared" si="116"/>
        <v>#REF!</v>
      </c>
      <c r="M646" s="5" t="e">
        <f t="shared" si="110"/>
        <v>#REF!</v>
      </c>
      <c r="N646" s="5" t="e">
        <f t="shared" si="111"/>
        <v>#REF!</v>
      </c>
      <c r="O646" s="5" t="e">
        <f t="shared" si="112"/>
        <v>#DIV/0!</v>
      </c>
      <c r="P646" s="5" t="e">
        <f t="shared" si="117"/>
        <v>#DIV/0!</v>
      </c>
      <c r="Q646" s="35" t="s">
        <v>228</v>
      </c>
    </row>
    <row r="647" spans="2:17" hidden="1" x14ac:dyDescent="0.3">
      <c r="B647" s="56" t="s">
        <v>67</v>
      </c>
      <c r="C647" s="52" t="e">
        <f t="shared" si="108"/>
        <v>#REF!</v>
      </c>
      <c r="D647" s="4">
        <v>2</v>
      </c>
      <c r="E647" s="4" t="e">
        <f t="shared" si="113"/>
        <v>#REF!</v>
      </c>
      <c r="F647" s="42">
        <f t="shared" si="114"/>
        <v>131.17879475151992</v>
      </c>
      <c r="G647" s="37" t="e">
        <f t="shared" si="119"/>
        <v>#DIV/0!</v>
      </c>
      <c r="H647" s="43" t="e">
        <f t="shared" si="109"/>
        <v>#REF!</v>
      </c>
      <c r="I647" s="4">
        <v>0.25</v>
      </c>
      <c r="J647" s="5">
        <v>2.15</v>
      </c>
      <c r="K647" s="37" t="e">
        <f t="shared" si="115"/>
        <v>#REF!</v>
      </c>
      <c r="L647" s="37" t="e">
        <f t="shared" si="116"/>
        <v>#REF!</v>
      </c>
      <c r="M647" s="5" t="e">
        <f t="shared" si="110"/>
        <v>#REF!</v>
      </c>
      <c r="N647" s="5" t="e">
        <f t="shared" si="111"/>
        <v>#REF!</v>
      </c>
      <c r="O647" s="5" t="e">
        <f t="shared" si="112"/>
        <v>#DIV/0!</v>
      </c>
      <c r="P647" s="5" t="e">
        <f t="shared" si="117"/>
        <v>#DIV/0!</v>
      </c>
      <c r="Q647" s="35" t="s">
        <v>228</v>
      </c>
    </row>
    <row r="648" spans="2:17" hidden="1" x14ac:dyDescent="0.3">
      <c r="B648" s="56" t="s">
        <v>68</v>
      </c>
      <c r="C648" s="52" t="e">
        <f t="shared" si="108"/>
        <v>#REF!</v>
      </c>
      <c r="D648" s="41">
        <v>2</v>
      </c>
      <c r="E648" s="4" t="e">
        <f t="shared" si="113"/>
        <v>#REF!</v>
      </c>
      <c r="F648" s="42">
        <f t="shared" si="114"/>
        <v>164.82413364982216</v>
      </c>
      <c r="G648" s="37" t="e">
        <f>D487</f>
        <v>#DIV/0!</v>
      </c>
      <c r="H648" s="43" t="e">
        <f t="shared" si="109"/>
        <v>#REF!</v>
      </c>
      <c r="I648" s="4">
        <v>0.25</v>
      </c>
      <c r="J648" s="5">
        <v>2.41</v>
      </c>
      <c r="K648" s="37" t="e">
        <f t="shared" si="115"/>
        <v>#REF!</v>
      </c>
      <c r="L648" s="37" t="e">
        <f t="shared" si="116"/>
        <v>#REF!</v>
      </c>
      <c r="M648" s="5" t="e">
        <f t="shared" si="110"/>
        <v>#REF!</v>
      </c>
      <c r="N648" s="5" t="e">
        <f t="shared" si="111"/>
        <v>#REF!</v>
      </c>
      <c r="O648" s="5" t="e">
        <f t="shared" si="112"/>
        <v>#DIV/0!</v>
      </c>
      <c r="P648" s="5" t="e">
        <f t="shared" si="117"/>
        <v>#DIV/0!</v>
      </c>
      <c r="Q648" s="35" t="s">
        <v>228</v>
      </c>
    </row>
    <row r="649" spans="2:17" hidden="1" x14ac:dyDescent="0.3">
      <c r="B649" s="56" t="s">
        <v>69</v>
      </c>
      <c r="C649" s="52" t="e">
        <f t="shared" si="108"/>
        <v>#REF!</v>
      </c>
      <c r="D649" s="4">
        <v>2</v>
      </c>
      <c r="E649" s="4" t="e">
        <f t="shared" si="113"/>
        <v>#REF!</v>
      </c>
      <c r="F649" s="42">
        <f t="shared" si="114"/>
        <v>75.398364472755702</v>
      </c>
      <c r="G649" s="37" t="e">
        <f>D488/2</f>
        <v>#DIV/0!</v>
      </c>
      <c r="H649" s="43" t="e">
        <f t="shared" si="109"/>
        <v>#REF!</v>
      </c>
      <c r="I649" s="4">
        <v>0.25</v>
      </c>
      <c r="J649" s="5">
        <v>3.76</v>
      </c>
      <c r="K649" s="37" t="e">
        <f t="shared" si="115"/>
        <v>#REF!</v>
      </c>
      <c r="L649" s="37" t="e">
        <f t="shared" si="116"/>
        <v>#REF!</v>
      </c>
      <c r="M649" s="5" t="e">
        <f t="shared" si="110"/>
        <v>#REF!</v>
      </c>
      <c r="N649" s="5" t="e">
        <f t="shared" si="111"/>
        <v>#REF!</v>
      </c>
      <c r="O649" s="5" t="e">
        <f t="shared" si="112"/>
        <v>#DIV/0!</v>
      </c>
      <c r="P649" s="5" t="e">
        <f t="shared" si="117"/>
        <v>#DIV/0!</v>
      </c>
      <c r="Q649" s="35" t="s">
        <v>228</v>
      </c>
    </row>
    <row r="650" spans="2:17" ht="15" hidden="1" thickBot="1" x14ac:dyDescent="0.35">
      <c r="B650" s="57" t="s">
        <v>70</v>
      </c>
      <c r="C650" s="52">
        <f t="shared" si="108"/>
        <v>0</v>
      </c>
      <c r="D650" s="41">
        <v>2</v>
      </c>
      <c r="E650" s="4">
        <f t="shared" si="113"/>
        <v>0</v>
      </c>
      <c r="F650" s="42">
        <f t="shared" si="114"/>
        <v>125.14840126645815</v>
      </c>
      <c r="G650" s="37" t="e">
        <f>G649</f>
        <v>#DIV/0!</v>
      </c>
      <c r="H650" s="43">
        <f t="shared" si="109"/>
        <v>0</v>
      </c>
      <c r="I650" s="4">
        <v>0.25</v>
      </c>
      <c r="J650" s="5">
        <v>2.12</v>
      </c>
      <c r="K650" s="37" t="e">
        <f t="shared" si="115"/>
        <v>#DIV/0!</v>
      </c>
      <c r="L650" s="37" t="e">
        <f t="shared" si="116"/>
        <v>#DIV/0!</v>
      </c>
      <c r="M650" s="5" t="e">
        <f t="shared" si="110"/>
        <v>#DIV/0!</v>
      </c>
      <c r="N650" s="5" t="e">
        <f t="shared" si="111"/>
        <v>#DIV/0!</v>
      </c>
      <c r="O650" s="5" t="e">
        <f t="shared" si="112"/>
        <v>#DIV/0!</v>
      </c>
      <c r="P650" s="5" t="e">
        <f t="shared" si="117"/>
        <v>#DIV/0!</v>
      </c>
      <c r="Q650" s="35" t="s">
        <v>228</v>
      </c>
    </row>
    <row r="652" spans="2:17" x14ac:dyDescent="0.3">
      <c r="B652" s="23" t="s">
        <v>234</v>
      </c>
    </row>
    <row r="653" spans="2:17" x14ac:dyDescent="0.3">
      <c r="B653" t="s">
        <v>235</v>
      </c>
      <c r="D653" s="25" t="s">
        <v>236</v>
      </c>
      <c r="E653">
        <v>10</v>
      </c>
      <c r="F653" t="s">
        <v>237</v>
      </c>
    </row>
    <row r="654" spans="2:17" x14ac:dyDescent="0.3">
      <c r="B654" t="s">
        <v>238</v>
      </c>
      <c r="C654" s="24" t="s">
        <v>240</v>
      </c>
      <c r="D654" t="s">
        <v>239</v>
      </c>
    </row>
    <row r="655" spans="2:17" x14ac:dyDescent="0.3">
      <c r="B655" t="s">
        <v>242</v>
      </c>
      <c r="D655" t="s">
        <v>241</v>
      </c>
      <c r="E655" s="15" t="s">
        <v>243</v>
      </c>
      <c r="F655" s="9">
        <v>11.6</v>
      </c>
    </row>
    <row r="670" spans="2:14" x14ac:dyDescent="0.3">
      <c r="B670" t="s">
        <v>244</v>
      </c>
      <c r="D670" s="25" t="s">
        <v>245</v>
      </c>
      <c r="E670">
        <v>6</v>
      </c>
      <c r="F670" t="s">
        <v>246</v>
      </c>
    </row>
    <row r="671" spans="2:14" ht="15" thickBot="1" x14ac:dyDescent="0.35">
      <c r="B671" t="s">
        <v>25</v>
      </c>
    </row>
    <row r="672" spans="2:14" ht="15" thickBot="1" x14ac:dyDescent="0.35">
      <c r="B672" s="54" t="s">
        <v>2</v>
      </c>
      <c r="C672" s="51" t="s">
        <v>49</v>
      </c>
      <c r="D672" s="46" t="s">
        <v>217</v>
      </c>
      <c r="E672" s="47" t="s">
        <v>218</v>
      </c>
      <c r="F672" s="47" t="s">
        <v>3</v>
      </c>
      <c r="G672" s="47" t="s">
        <v>4</v>
      </c>
      <c r="H672" s="48" t="s">
        <v>247</v>
      </c>
      <c r="I672" s="61" t="s">
        <v>256</v>
      </c>
      <c r="J672" s="60"/>
      <c r="K672" s="18"/>
      <c r="L672" s="18"/>
      <c r="M672" s="18"/>
      <c r="N672" s="18"/>
    </row>
    <row r="673" spans="2:14" x14ac:dyDescent="0.3">
      <c r="B673" s="55" t="s">
        <v>9</v>
      </c>
      <c r="C673" s="52">
        <f>H52</f>
        <v>0</v>
      </c>
      <c r="D673" s="41">
        <v>4</v>
      </c>
      <c r="E673" s="41">
        <f>C673*D673</f>
        <v>0</v>
      </c>
      <c r="F673" s="41">
        <v>0.25</v>
      </c>
      <c r="G673" s="44">
        <f>D7</f>
        <v>0</v>
      </c>
      <c r="H673" s="42" t="e">
        <f>E673/G673</f>
        <v>#DIV/0!</v>
      </c>
      <c r="I673" s="42">
        <f>F714</f>
        <v>312.77999999999997</v>
      </c>
      <c r="J673" s="38"/>
      <c r="K673" s="38"/>
      <c r="L673" s="38"/>
      <c r="M673" s="38"/>
      <c r="N673" s="17"/>
    </row>
    <row r="674" spans="2:14" x14ac:dyDescent="0.3">
      <c r="B674" s="56" t="s">
        <v>10</v>
      </c>
      <c r="C674" s="52">
        <f>H53</f>
        <v>0</v>
      </c>
      <c r="D674" s="4">
        <v>4</v>
      </c>
      <c r="E674" s="4">
        <f t="shared" ref="E674:E685" si="120">C674*D674</f>
        <v>0</v>
      </c>
      <c r="F674" s="4">
        <v>0.25</v>
      </c>
      <c r="G674" s="44">
        <f>D8</f>
        <v>0</v>
      </c>
      <c r="H674" s="37" t="e">
        <f t="shared" ref="H674:H685" si="121">E674/G674</f>
        <v>#DIV/0!</v>
      </c>
      <c r="I674" s="37">
        <f>I673</f>
        <v>312.77999999999997</v>
      </c>
      <c r="J674" s="38"/>
      <c r="K674" s="38"/>
      <c r="L674" s="38"/>
      <c r="M674" s="38"/>
      <c r="N674" s="17"/>
    </row>
    <row r="675" spans="2:14" x14ac:dyDescent="0.3">
      <c r="B675" s="56" t="s">
        <v>11</v>
      </c>
      <c r="C675" s="52">
        <v>94.22</v>
      </c>
      <c r="D675" s="4">
        <v>4</v>
      </c>
      <c r="E675" s="4">
        <f t="shared" si="120"/>
        <v>376.88</v>
      </c>
      <c r="F675" s="4">
        <v>0.25</v>
      </c>
      <c r="G675" s="44">
        <v>3.21</v>
      </c>
      <c r="H675" s="37">
        <f t="shared" si="121"/>
        <v>117.40809968847353</v>
      </c>
      <c r="I675" s="37">
        <f t="shared" ref="I675:I685" si="122">I674</f>
        <v>312.77999999999997</v>
      </c>
      <c r="J675" s="38"/>
      <c r="K675" s="38"/>
      <c r="L675" s="38"/>
      <c r="M675" s="38"/>
      <c r="N675" s="17"/>
    </row>
    <row r="676" spans="2:14" x14ac:dyDescent="0.3">
      <c r="B676" s="56" t="s">
        <v>12</v>
      </c>
      <c r="C676" s="52">
        <f>H55</f>
        <v>0</v>
      </c>
      <c r="D676" s="4">
        <v>4</v>
      </c>
      <c r="E676" s="4">
        <f t="shared" si="120"/>
        <v>0</v>
      </c>
      <c r="F676" s="4">
        <v>0.25</v>
      </c>
      <c r="G676" s="44">
        <f>D10</f>
        <v>0</v>
      </c>
      <c r="H676" s="37" t="e">
        <f t="shared" si="121"/>
        <v>#DIV/0!</v>
      </c>
      <c r="I676" s="37">
        <f t="shared" si="122"/>
        <v>312.77999999999997</v>
      </c>
      <c r="J676" s="38"/>
      <c r="K676" s="38"/>
      <c r="L676" s="38"/>
      <c r="M676" s="38"/>
      <c r="N676" s="17"/>
    </row>
    <row r="677" spans="2:14" x14ac:dyDescent="0.3">
      <c r="B677" s="56" t="s">
        <v>13</v>
      </c>
      <c r="C677" s="52">
        <f>H56</f>
        <v>0</v>
      </c>
      <c r="D677" s="4">
        <v>4</v>
      </c>
      <c r="E677" s="4">
        <f t="shared" si="120"/>
        <v>0</v>
      </c>
      <c r="F677" s="4">
        <v>0.25</v>
      </c>
      <c r="G677" s="44">
        <f>D11</f>
        <v>0</v>
      </c>
      <c r="H677" s="37" t="e">
        <f t="shared" si="121"/>
        <v>#DIV/0!</v>
      </c>
      <c r="I677" s="37">
        <f t="shared" si="122"/>
        <v>312.77999999999997</v>
      </c>
      <c r="J677" s="38"/>
      <c r="K677" s="38"/>
      <c r="L677" s="38"/>
      <c r="M677" s="38"/>
      <c r="N677" s="17"/>
    </row>
    <row r="678" spans="2:14" x14ac:dyDescent="0.3">
      <c r="B678" s="56" t="s">
        <v>14</v>
      </c>
      <c r="C678" s="52">
        <f>H57</f>
        <v>0</v>
      </c>
      <c r="D678" s="4">
        <v>4</v>
      </c>
      <c r="E678" s="4">
        <f t="shared" si="120"/>
        <v>0</v>
      </c>
      <c r="F678" s="4">
        <v>0.25</v>
      </c>
      <c r="G678" s="44">
        <f>D12</f>
        <v>0</v>
      </c>
      <c r="H678" s="37" t="e">
        <f t="shared" si="121"/>
        <v>#DIV/0!</v>
      </c>
      <c r="I678" s="37">
        <f t="shared" si="122"/>
        <v>312.77999999999997</v>
      </c>
      <c r="J678" s="38"/>
      <c r="K678" s="38"/>
      <c r="L678" s="38"/>
      <c r="M678" s="38"/>
      <c r="N678" s="17"/>
    </row>
    <row r="679" spans="2:14" x14ac:dyDescent="0.3">
      <c r="B679" s="56" t="s">
        <v>18</v>
      </c>
      <c r="C679" s="52">
        <f>H58</f>
        <v>0</v>
      </c>
      <c r="D679" s="4">
        <v>4</v>
      </c>
      <c r="E679" s="4">
        <f t="shared" si="120"/>
        <v>0</v>
      </c>
      <c r="F679" s="4">
        <v>0.25</v>
      </c>
      <c r="G679" s="44">
        <f>D13</f>
        <v>0</v>
      </c>
      <c r="H679" s="37" t="e">
        <f t="shared" si="121"/>
        <v>#DIV/0!</v>
      </c>
      <c r="I679" s="37">
        <f t="shared" si="122"/>
        <v>312.77999999999997</v>
      </c>
      <c r="J679" s="38"/>
      <c r="K679" s="38"/>
      <c r="L679" s="38"/>
      <c r="M679" s="38"/>
      <c r="N679" s="17"/>
    </row>
    <row r="680" spans="2:14" x14ac:dyDescent="0.3">
      <c r="B680" s="56" t="s">
        <v>19</v>
      </c>
      <c r="C680" s="52">
        <f>H59</f>
        <v>0</v>
      </c>
      <c r="D680" s="4">
        <v>4</v>
      </c>
      <c r="E680" s="4">
        <f t="shared" si="120"/>
        <v>0</v>
      </c>
      <c r="F680" s="4">
        <v>0.25</v>
      </c>
      <c r="G680" s="44">
        <f>D14</f>
        <v>0</v>
      </c>
      <c r="H680" s="37" t="e">
        <f t="shared" si="121"/>
        <v>#DIV/0!</v>
      </c>
      <c r="I680" s="37">
        <f t="shared" si="122"/>
        <v>312.77999999999997</v>
      </c>
      <c r="J680" s="38"/>
      <c r="K680" s="38"/>
      <c r="L680" s="38"/>
      <c r="M680" s="38"/>
      <c r="N680" s="17"/>
    </row>
    <row r="681" spans="2:14" x14ac:dyDescent="0.3">
      <c r="B681" s="56" t="s">
        <v>15</v>
      </c>
      <c r="C681" s="52">
        <v>94.22</v>
      </c>
      <c r="D681" s="4">
        <v>4</v>
      </c>
      <c r="E681" s="4">
        <f t="shared" si="120"/>
        <v>376.88</v>
      </c>
      <c r="F681" s="4">
        <v>0.25</v>
      </c>
      <c r="G681" s="44">
        <v>3.21</v>
      </c>
      <c r="H681" s="37">
        <f t="shared" si="121"/>
        <v>117.40809968847353</v>
      </c>
      <c r="I681" s="37">
        <f t="shared" si="122"/>
        <v>312.77999999999997</v>
      </c>
      <c r="J681" s="38"/>
      <c r="K681" s="38"/>
      <c r="L681" s="38"/>
      <c r="M681" s="38"/>
      <c r="N681" s="17"/>
    </row>
    <row r="682" spans="2:14" x14ac:dyDescent="0.3">
      <c r="B682" s="56" t="s">
        <v>20</v>
      </c>
      <c r="C682" s="52">
        <v>192.09</v>
      </c>
      <c r="D682" s="4">
        <v>4</v>
      </c>
      <c r="E682" s="4">
        <f t="shared" si="120"/>
        <v>768.36</v>
      </c>
      <c r="F682" s="4">
        <v>0.25</v>
      </c>
      <c r="G682" s="44">
        <f>D16</f>
        <v>0</v>
      </c>
      <c r="H682" s="37" t="e">
        <f t="shared" si="121"/>
        <v>#DIV/0!</v>
      </c>
      <c r="I682" s="37">
        <f t="shared" si="122"/>
        <v>312.77999999999997</v>
      </c>
      <c r="J682" s="38"/>
      <c r="K682" s="38"/>
      <c r="L682" s="38"/>
      <c r="M682" s="38"/>
      <c r="N682" s="17"/>
    </row>
    <row r="683" spans="2:14" x14ac:dyDescent="0.3">
      <c r="B683" s="56" t="s">
        <v>21</v>
      </c>
      <c r="C683" s="52">
        <f>H62</f>
        <v>0</v>
      </c>
      <c r="D683" s="4">
        <v>4</v>
      </c>
      <c r="E683" s="4">
        <f t="shared" si="120"/>
        <v>0</v>
      </c>
      <c r="F683" s="4">
        <v>0.25</v>
      </c>
      <c r="G683" s="44">
        <f>D17</f>
        <v>0</v>
      </c>
      <c r="H683" s="37" t="e">
        <f t="shared" si="121"/>
        <v>#DIV/0!</v>
      </c>
      <c r="I683" s="37">
        <f t="shared" si="122"/>
        <v>312.77999999999997</v>
      </c>
      <c r="J683" s="38"/>
      <c r="K683" s="38"/>
      <c r="L683" s="38"/>
      <c r="M683" s="38"/>
      <c r="N683" s="17"/>
    </row>
    <row r="684" spans="2:14" x14ac:dyDescent="0.3">
      <c r="B684" s="56" t="s">
        <v>16</v>
      </c>
      <c r="C684" s="52">
        <f>H63</f>
        <v>0</v>
      </c>
      <c r="D684" s="4">
        <v>4</v>
      </c>
      <c r="E684" s="4">
        <f t="shared" si="120"/>
        <v>0</v>
      </c>
      <c r="F684" s="4">
        <v>0.25</v>
      </c>
      <c r="G684" s="44">
        <f>D18</f>
        <v>0</v>
      </c>
      <c r="H684" s="37" t="e">
        <f t="shared" si="121"/>
        <v>#DIV/0!</v>
      </c>
      <c r="I684" s="37">
        <f t="shared" si="122"/>
        <v>312.77999999999997</v>
      </c>
      <c r="J684" s="38"/>
      <c r="K684" s="38"/>
      <c r="L684" s="38"/>
      <c r="M684" s="38"/>
      <c r="N684" s="17"/>
    </row>
    <row r="685" spans="2:14" ht="15" customHeight="1" thickBot="1" x14ac:dyDescent="0.35">
      <c r="B685" s="57" t="s">
        <v>17</v>
      </c>
      <c r="C685" s="52">
        <f>H64</f>
        <v>0</v>
      </c>
      <c r="D685" s="4">
        <v>4</v>
      </c>
      <c r="E685" s="4">
        <f t="shared" si="120"/>
        <v>0</v>
      </c>
      <c r="F685" s="4">
        <v>0.25</v>
      </c>
      <c r="G685" s="44">
        <f>D19</f>
        <v>0</v>
      </c>
      <c r="H685" s="37" t="e">
        <f t="shared" si="121"/>
        <v>#DIV/0!</v>
      </c>
      <c r="I685" s="37">
        <f t="shared" si="122"/>
        <v>312.77999999999997</v>
      </c>
      <c r="J685" s="38"/>
      <c r="K685" s="38"/>
      <c r="L685" s="38"/>
      <c r="M685" s="38"/>
      <c r="N685" s="17"/>
    </row>
    <row r="686" spans="2:14" x14ac:dyDescent="0.3">
      <c r="C686" s="13">
        <f>SUM(C673:C685)</f>
        <v>380.53</v>
      </c>
    </row>
    <row r="690" spans="2:23" ht="15" thickBot="1" x14ac:dyDescent="0.35">
      <c r="B690" t="s">
        <v>26</v>
      </c>
    </row>
    <row r="691" spans="2:23" ht="15" thickBot="1" x14ac:dyDescent="0.35">
      <c r="B691" s="54" t="s">
        <v>2</v>
      </c>
      <c r="C691" s="51" t="s">
        <v>49</v>
      </c>
      <c r="D691" s="46" t="s">
        <v>217</v>
      </c>
      <c r="E691" s="47" t="s">
        <v>218</v>
      </c>
      <c r="F691" s="47" t="s">
        <v>3</v>
      </c>
      <c r="G691" s="47" t="s">
        <v>4</v>
      </c>
      <c r="H691" s="48" t="s">
        <v>247</v>
      </c>
      <c r="I691" s="61" t="s">
        <v>256</v>
      </c>
      <c r="J691" s="60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</row>
    <row r="692" spans="2:23" x14ac:dyDescent="0.3">
      <c r="B692" s="55" t="s">
        <v>52</v>
      </c>
      <c r="C692" s="52">
        <f t="shared" ref="C692:C710" si="123">C586</f>
        <v>0</v>
      </c>
      <c r="D692" s="41">
        <v>4</v>
      </c>
      <c r="E692" s="41">
        <f>C692*D692</f>
        <v>0</v>
      </c>
      <c r="F692" s="41">
        <v>0.25</v>
      </c>
      <c r="G692" s="44">
        <v>4.8099999999999996</v>
      </c>
      <c r="H692" s="42">
        <f>E692/G692</f>
        <v>0</v>
      </c>
      <c r="I692" s="42">
        <f>D716</f>
        <v>312.78409090909088</v>
      </c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17"/>
    </row>
    <row r="693" spans="2:23" x14ac:dyDescent="0.3">
      <c r="B693" s="56" t="s">
        <v>53</v>
      </c>
      <c r="C693" s="53">
        <f t="shared" si="123"/>
        <v>0</v>
      </c>
      <c r="D693" s="4">
        <v>4</v>
      </c>
      <c r="E693" s="4">
        <f t="shared" ref="E693:E710" si="124">C693*D693</f>
        <v>0</v>
      </c>
      <c r="F693" s="4">
        <v>0.25</v>
      </c>
      <c r="G693" s="5">
        <v>4.8099999999999996</v>
      </c>
      <c r="H693" s="37">
        <f t="shared" ref="H693:H710" si="125">E693/G693</f>
        <v>0</v>
      </c>
      <c r="I693" s="37">
        <f>I692</f>
        <v>312.78409090909088</v>
      </c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17"/>
    </row>
    <row r="694" spans="2:23" x14ac:dyDescent="0.3">
      <c r="B694" s="56" t="s">
        <v>54</v>
      </c>
      <c r="C694" s="53">
        <f t="shared" si="123"/>
        <v>0</v>
      </c>
      <c r="D694" s="4">
        <v>4</v>
      </c>
      <c r="E694" s="4">
        <f t="shared" si="124"/>
        <v>0</v>
      </c>
      <c r="F694" s="4">
        <v>0.25</v>
      </c>
      <c r="G694" s="5">
        <v>2.1</v>
      </c>
      <c r="H694" s="37">
        <f t="shared" si="125"/>
        <v>0</v>
      </c>
      <c r="I694" s="37">
        <f t="shared" ref="I694:I710" si="126">I693</f>
        <v>312.78409090909088</v>
      </c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17"/>
    </row>
    <row r="695" spans="2:23" x14ac:dyDescent="0.3">
      <c r="B695" s="56" t="s">
        <v>55</v>
      </c>
      <c r="C695" s="53">
        <f t="shared" si="123"/>
        <v>0</v>
      </c>
      <c r="D695" s="4">
        <v>4</v>
      </c>
      <c r="E695" s="4">
        <f t="shared" si="124"/>
        <v>0</v>
      </c>
      <c r="F695" s="4">
        <v>0.25</v>
      </c>
      <c r="G695" s="5">
        <v>2.1</v>
      </c>
      <c r="H695" s="37">
        <f t="shared" si="125"/>
        <v>0</v>
      </c>
      <c r="I695" s="37">
        <f t="shared" si="126"/>
        <v>312.78409090909088</v>
      </c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17"/>
    </row>
    <row r="696" spans="2:23" x14ac:dyDescent="0.3">
      <c r="B696" s="56" t="s">
        <v>56</v>
      </c>
      <c r="C696" s="53">
        <f t="shared" si="123"/>
        <v>0</v>
      </c>
      <c r="D696" s="4">
        <v>4</v>
      </c>
      <c r="E696" s="4">
        <f t="shared" si="124"/>
        <v>0</v>
      </c>
      <c r="F696" s="4">
        <v>0.25</v>
      </c>
      <c r="G696" s="5">
        <v>2.0099999999999998</v>
      </c>
      <c r="H696" s="37">
        <f t="shared" si="125"/>
        <v>0</v>
      </c>
      <c r="I696" s="37">
        <f t="shared" si="126"/>
        <v>312.78409090909088</v>
      </c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17"/>
    </row>
    <row r="697" spans="2:23" x14ac:dyDescent="0.3">
      <c r="B697" s="56" t="s">
        <v>57</v>
      </c>
      <c r="C697" s="53">
        <f t="shared" si="123"/>
        <v>0</v>
      </c>
      <c r="D697" s="4">
        <v>4</v>
      </c>
      <c r="E697" s="4">
        <f t="shared" si="124"/>
        <v>0</v>
      </c>
      <c r="F697" s="4">
        <v>0.25</v>
      </c>
      <c r="G697" s="5">
        <v>2.1</v>
      </c>
      <c r="H697" s="37">
        <f t="shared" si="125"/>
        <v>0</v>
      </c>
      <c r="I697" s="37">
        <f t="shared" si="126"/>
        <v>312.78409090909088</v>
      </c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17"/>
    </row>
    <row r="698" spans="2:23" x14ac:dyDescent="0.3">
      <c r="B698" s="56" t="s">
        <v>58</v>
      </c>
      <c r="C698" s="53">
        <f t="shared" si="123"/>
        <v>0</v>
      </c>
      <c r="D698" s="4">
        <v>4</v>
      </c>
      <c r="E698" s="4">
        <f t="shared" si="124"/>
        <v>0</v>
      </c>
      <c r="F698" s="4">
        <v>0.25</v>
      </c>
      <c r="G698" s="5">
        <v>2.0499999999999998</v>
      </c>
      <c r="H698" s="37">
        <f t="shared" si="125"/>
        <v>0</v>
      </c>
      <c r="I698" s="37">
        <f t="shared" si="126"/>
        <v>312.78409090909088</v>
      </c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17"/>
    </row>
    <row r="699" spans="2:23" x14ac:dyDescent="0.3">
      <c r="B699" s="56" t="s">
        <v>59</v>
      </c>
      <c r="C699" s="53">
        <f t="shared" si="123"/>
        <v>0</v>
      </c>
      <c r="D699" s="4">
        <v>4</v>
      </c>
      <c r="E699" s="4">
        <f t="shared" si="124"/>
        <v>0</v>
      </c>
      <c r="F699" s="4">
        <v>0.25</v>
      </c>
      <c r="G699" s="5">
        <v>2.75</v>
      </c>
      <c r="H699" s="37">
        <f t="shared" si="125"/>
        <v>0</v>
      </c>
      <c r="I699" s="37">
        <f t="shared" si="126"/>
        <v>312.78409090909088</v>
      </c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17"/>
    </row>
    <row r="700" spans="2:23" x14ac:dyDescent="0.3">
      <c r="B700" s="56" t="s">
        <v>60</v>
      </c>
      <c r="C700" s="53">
        <f t="shared" si="123"/>
        <v>0</v>
      </c>
      <c r="D700" s="4">
        <v>4</v>
      </c>
      <c r="E700" s="4">
        <f t="shared" si="124"/>
        <v>0</v>
      </c>
      <c r="F700" s="4">
        <v>0.25</v>
      </c>
      <c r="G700" s="5">
        <v>3.16</v>
      </c>
      <c r="H700" s="37">
        <f t="shared" si="125"/>
        <v>0</v>
      </c>
      <c r="I700" s="37">
        <f t="shared" si="126"/>
        <v>312.78409090909088</v>
      </c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17"/>
    </row>
    <row r="701" spans="2:23" x14ac:dyDescent="0.3">
      <c r="B701" s="56" t="s">
        <v>61</v>
      </c>
      <c r="C701" s="53">
        <f t="shared" si="123"/>
        <v>0</v>
      </c>
      <c r="D701" s="4">
        <v>4</v>
      </c>
      <c r="E701" s="4">
        <f t="shared" si="124"/>
        <v>0</v>
      </c>
      <c r="F701" s="4">
        <v>0.25</v>
      </c>
      <c r="G701" s="5">
        <v>1.63</v>
      </c>
      <c r="H701" s="37">
        <f t="shared" si="125"/>
        <v>0</v>
      </c>
      <c r="I701" s="37">
        <f t="shared" si="126"/>
        <v>312.78409090909088</v>
      </c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17"/>
    </row>
    <row r="702" spans="2:23" x14ac:dyDescent="0.3">
      <c r="B702" s="56" t="s">
        <v>62</v>
      </c>
      <c r="C702" s="53">
        <f t="shared" si="123"/>
        <v>0</v>
      </c>
      <c r="D702" s="4">
        <v>4</v>
      </c>
      <c r="E702" s="4">
        <f t="shared" si="124"/>
        <v>0</v>
      </c>
      <c r="F702" s="4">
        <v>0.25</v>
      </c>
      <c r="G702" s="5">
        <v>2.1</v>
      </c>
      <c r="H702" s="37">
        <f t="shared" si="125"/>
        <v>0</v>
      </c>
      <c r="I702" s="37">
        <f t="shared" si="126"/>
        <v>312.78409090909088</v>
      </c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17"/>
    </row>
    <row r="703" spans="2:23" x14ac:dyDescent="0.3">
      <c r="B703" s="56" t="s">
        <v>63</v>
      </c>
      <c r="C703" s="53">
        <f t="shared" si="123"/>
        <v>0</v>
      </c>
      <c r="D703" s="4">
        <v>4</v>
      </c>
      <c r="E703" s="4">
        <f t="shared" si="124"/>
        <v>0</v>
      </c>
      <c r="F703" s="4">
        <v>0.25</v>
      </c>
      <c r="G703" s="5">
        <v>3.16</v>
      </c>
      <c r="H703" s="37">
        <f t="shared" si="125"/>
        <v>0</v>
      </c>
      <c r="I703" s="37">
        <f t="shared" si="126"/>
        <v>312.78409090909088</v>
      </c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17"/>
    </row>
    <row r="704" spans="2:23" x14ac:dyDescent="0.3">
      <c r="B704" s="56" t="s">
        <v>64</v>
      </c>
      <c r="C704" s="53" t="e">
        <f t="shared" si="123"/>
        <v>#REF!</v>
      </c>
      <c r="D704" s="4">
        <v>4</v>
      </c>
      <c r="E704" s="4" t="e">
        <f t="shared" si="124"/>
        <v>#REF!</v>
      </c>
      <c r="F704" s="4">
        <v>0.25</v>
      </c>
      <c r="G704" s="5">
        <v>2.0099999999999998</v>
      </c>
      <c r="H704" s="37" t="e">
        <f t="shared" si="125"/>
        <v>#REF!</v>
      </c>
      <c r="I704" s="37">
        <f t="shared" si="126"/>
        <v>312.78409090909088</v>
      </c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17"/>
    </row>
    <row r="705" spans="2:23" x14ac:dyDescent="0.3">
      <c r="B705" s="56" t="s">
        <v>65</v>
      </c>
      <c r="C705" s="53" t="e">
        <f t="shared" si="123"/>
        <v>#REF!</v>
      </c>
      <c r="D705" s="4">
        <v>4</v>
      </c>
      <c r="E705" s="4" t="e">
        <f t="shared" si="124"/>
        <v>#REF!</v>
      </c>
      <c r="F705" s="4">
        <v>0.25</v>
      </c>
      <c r="G705" s="5">
        <v>2.1</v>
      </c>
      <c r="H705" s="37" t="e">
        <f t="shared" si="125"/>
        <v>#REF!</v>
      </c>
      <c r="I705" s="37">
        <f t="shared" si="126"/>
        <v>312.78409090909088</v>
      </c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17"/>
    </row>
    <row r="706" spans="2:23" x14ac:dyDescent="0.3">
      <c r="B706" s="56" t="s">
        <v>66</v>
      </c>
      <c r="C706" s="53" t="e">
        <f t="shared" si="123"/>
        <v>#REF!</v>
      </c>
      <c r="D706" s="4">
        <v>4</v>
      </c>
      <c r="E706" s="4" t="e">
        <f t="shared" si="124"/>
        <v>#REF!</v>
      </c>
      <c r="F706" s="4">
        <v>0.25</v>
      </c>
      <c r="G706" s="5">
        <v>2.0499999999999998</v>
      </c>
      <c r="H706" s="37" t="e">
        <f t="shared" si="125"/>
        <v>#REF!</v>
      </c>
      <c r="I706" s="37">
        <f t="shared" si="126"/>
        <v>312.78409090909088</v>
      </c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17"/>
    </row>
    <row r="707" spans="2:23" x14ac:dyDescent="0.3">
      <c r="B707" s="56" t="s">
        <v>67</v>
      </c>
      <c r="C707" s="53" t="e">
        <f t="shared" si="123"/>
        <v>#REF!</v>
      </c>
      <c r="D707" s="4">
        <v>4</v>
      </c>
      <c r="E707" s="4" t="e">
        <f t="shared" si="124"/>
        <v>#REF!</v>
      </c>
      <c r="F707" s="4">
        <v>0.25</v>
      </c>
      <c r="G707" s="5">
        <v>2.15</v>
      </c>
      <c r="H707" s="37" t="e">
        <f t="shared" si="125"/>
        <v>#REF!</v>
      </c>
      <c r="I707" s="37">
        <f t="shared" si="126"/>
        <v>312.78409090909088</v>
      </c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17"/>
    </row>
    <row r="708" spans="2:23" x14ac:dyDescent="0.3">
      <c r="B708" s="56" t="s">
        <v>68</v>
      </c>
      <c r="C708" s="53" t="e">
        <f t="shared" si="123"/>
        <v>#REF!</v>
      </c>
      <c r="D708" s="4">
        <v>4</v>
      </c>
      <c r="E708" s="4" t="e">
        <f t="shared" si="124"/>
        <v>#REF!</v>
      </c>
      <c r="F708" s="4">
        <v>0.25</v>
      </c>
      <c r="G708" s="5">
        <v>2.41</v>
      </c>
      <c r="H708" s="37" t="e">
        <f t="shared" si="125"/>
        <v>#REF!</v>
      </c>
      <c r="I708" s="37">
        <f t="shared" si="126"/>
        <v>312.78409090909088</v>
      </c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17"/>
    </row>
    <row r="709" spans="2:23" x14ac:dyDescent="0.3">
      <c r="B709" s="56" t="s">
        <v>69</v>
      </c>
      <c r="C709" s="53" t="e">
        <f t="shared" si="123"/>
        <v>#REF!</v>
      </c>
      <c r="D709" s="4">
        <v>4</v>
      </c>
      <c r="E709" s="4" t="e">
        <f t="shared" si="124"/>
        <v>#REF!</v>
      </c>
      <c r="F709" s="4">
        <v>0.25</v>
      </c>
      <c r="G709" s="5">
        <v>3.76</v>
      </c>
      <c r="H709" s="37" t="e">
        <f t="shared" si="125"/>
        <v>#REF!</v>
      </c>
      <c r="I709" s="37">
        <f t="shared" si="126"/>
        <v>312.78409090909088</v>
      </c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17"/>
    </row>
    <row r="710" spans="2:23" ht="15" thickBot="1" x14ac:dyDescent="0.35">
      <c r="B710" s="57" t="s">
        <v>70</v>
      </c>
      <c r="C710" s="53">
        <f t="shared" si="123"/>
        <v>0</v>
      </c>
      <c r="D710" s="4">
        <v>4</v>
      </c>
      <c r="E710" s="4">
        <f t="shared" si="124"/>
        <v>0</v>
      </c>
      <c r="F710" s="4">
        <v>0.25</v>
      </c>
      <c r="G710" s="5">
        <v>2.12</v>
      </c>
      <c r="H710" s="37">
        <f t="shared" si="125"/>
        <v>0</v>
      </c>
      <c r="I710" s="37">
        <f t="shared" si="126"/>
        <v>312.78409090909088</v>
      </c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17"/>
    </row>
    <row r="711" spans="2:23" x14ac:dyDescent="0.3">
      <c r="H711" s="58"/>
    </row>
    <row r="712" spans="2:23" ht="16.2" x14ac:dyDescent="0.3">
      <c r="C712" t="s">
        <v>248</v>
      </c>
      <c r="F712" s="18">
        <v>3.67</v>
      </c>
      <c r="G712" t="s">
        <v>249</v>
      </c>
      <c r="H712" t="s">
        <v>250</v>
      </c>
    </row>
    <row r="714" spans="2:23" x14ac:dyDescent="0.3">
      <c r="C714" t="s">
        <v>251</v>
      </c>
      <c r="D714" s="25" t="s">
        <v>252</v>
      </c>
      <c r="F714" s="18">
        <v>312.77999999999997</v>
      </c>
      <c r="G714" t="s">
        <v>253</v>
      </c>
    </row>
    <row r="715" spans="2:23" x14ac:dyDescent="0.3">
      <c r="C715" s="59" t="s">
        <v>254</v>
      </c>
      <c r="D715" s="9">
        <v>0.75</v>
      </c>
      <c r="E715" s="59" t="s">
        <v>255</v>
      </c>
      <c r="F715" s="9">
        <v>2.2000000000000002</v>
      </c>
    </row>
    <row r="716" spans="2:23" x14ac:dyDescent="0.3">
      <c r="C716" t="s">
        <v>251</v>
      </c>
      <c r="D716">
        <f>D715*F712*F692*1000/F715</f>
        <v>312.78409090909088</v>
      </c>
      <c r="E716" t="s">
        <v>75</v>
      </c>
    </row>
    <row r="717" spans="2:23" x14ac:dyDescent="0.3">
      <c r="C717" t="s">
        <v>257</v>
      </c>
    </row>
    <row r="719" spans="2:23" x14ac:dyDescent="0.3">
      <c r="C719" t="s">
        <v>259</v>
      </c>
    </row>
    <row r="720" spans="2:23" x14ac:dyDescent="0.3">
      <c r="H720" t="s">
        <v>265</v>
      </c>
      <c r="K720" s="63" t="s">
        <v>269</v>
      </c>
    </row>
    <row r="721" spans="2:14" x14ac:dyDescent="0.3">
      <c r="B721" t="s">
        <v>25</v>
      </c>
      <c r="H721" t="s">
        <v>266</v>
      </c>
      <c r="I721">
        <v>35</v>
      </c>
      <c r="K721" s="10">
        <v>40</v>
      </c>
    </row>
    <row r="722" spans="2:14" x14ac:dyDescent="0.3">
      <c r="B722" s="4" t="s">
        <v>2</v>
      </c>
      <c r="C722" s="4" t="s">
        <v>3</v>
      </c>
      <c r="D722" s="4" t="s">
        <v>4</v>
      </c>
      <c r="E722" s="62" t="s">
        <v>260</v>
      </c>
      <c r="F722" s="62" t="s">
        <v>261</v>
      </c>
      <c r="G722" s="8" t="s">
        <v>262</v>
      </c>
      <c r="H722" s="8" t="s">
        <v>267</v>
      </c>
      <c r="I722" s="8" t="s">
        <v>263</v>
      </c>
      <c r="J722" s="8" t="s">
        <v>264</v>
      </c>
      <c r="K722" s="8" t="s">
        <v>224</v>
      </c>
    </row>
    <row r="723" spans="2:14" x14ac:dyDescent="0.3">
      <c r="B723" s="4" t="s">
        <v>9</v>
      </c>
      <c r="C723" s="4">
        <v>0.25</v>
      </c>
      <c r="D723" s="5">
        <f>D54</f>
        <v>0</v>
      </c>
      <c r="E723" s="37" t="e">
        <f>H673</f>
        <v>#DIV/0!</v>
      </c>
      <c r="F723" s="37">
        <v>150</v>
      </c>
      <c r="G723" s="5" t="e">
        <f>E723/F723</f>
        <v>#DIV/0!</v>
      </c>
      <c r="H723" s="37">
        <v>85</v>
      </c>
      <c r="I723" s="37">
        <f>(H723-C723*100)/2</f>
        <v>30</v>
      </c>
      <c r="J723" s="5">
        <f>F723*(I723/100)^2*1.7/2</f>
        <v>11.475</v>
      </c>
      <c r="K723" s="5">
        <f>(J723*100)/(0.9*N723*M723)</f>
        <v>0.9107142857142857</v>
      </c>
      <c r="M723" s="10">
        <v>40</v>
      </c>
      <c r="N723">
        <v>35</v>
      </c>
    </row>
    <row r="724" spans="2:14" x14ac:dyDescent="0.3">
      <c r="B724" s="4" t="s">
        <v>10</v>
      </c>
      <c r="C724" s="4">
        <v>0.25</v>
      </c>
      <c r="D724" s="5">
        <f>D55</f>
        <v>0</v>
      </c>
      <c r="E724" s="37" t="e">
        <f t="shared" ref="E724:E735" si="127">H674</f>
        <v>#DIV/0!</v>
      </c>
      <c r="F724" s="37">
        <f>F723</f>
        <v>150</v>
      </c>
      <c r="G724" s="5" t="e">
        <f t="shared" ref="G724:G735" si="128">E724/F724</f>
        <v>#DIV/0!</v>
      </c>
      <c r="H724" s="37">
        <v>65</v>
      </c>
      <c r="I724" s="37">
        <f t="shared" ref="I724:I735" si="129">(H724-C724*100)/2</f>
        <v>20</v>
      </c>
      <c r="J724" s="5">
        <f t="shared" ref="J724:J735" si="130">F724*(I724/100)^2*1.7/2</f>
        <v>5.1000000000000005</v>
      </c>
      <c r="K724" s="5">
        <f t="shared" ref="K724:K735" si="131">(J724*100)/(0.9*N724*M724)</f>
        <v>0.40476190476190482</v>
      </c>
      <c r="M724" s="10">
        <v>40</v>
      </c>
      <c r="N724">
        <v>35</v>
      </c>
    </row>
    <row r="725" spans="2:14" x14ac:dyDescent="0.3">
      <c r="B725" s="4" t="s">
        <v>11</v>
      </c>
      <c r="C725" s="4">
        <v>0.25</v>
      </c>
      <c r="D725" s="5">
        <v>3.21</v>
      </c>
      <c r="E725" s="37">
        <f t="shared" si="127"/>
        <v>117.40809968847353</v>
      </c>
      <c r="F725" s="37">
        <f t="shared" ref="F725:F735" si="132">F724</f>
        <v>150</v>
      </c>
      <c r="G725" s="5">
        <f t="shared" si="128"/>
        <v>0.78272066458982348</v>
      </c>
      <c r="H725" s="37">
        <v>85</v>
      </c>
      <c r="I725" s="37">
        <f t="shared" si="129"/>
        <v>30</v>
      </c>
      <c r="J725" s="5">
        <f t="shared" si="130"/>
        <v>11.475</v>
      </c>
      <c r="K725" s="5">
        <f t="shared" si="131"/>
        <v>0.9107142857142857</v>
      </c>
      <c r="M725" s="10">
        <v>40</v>
      </c>
      <c r="N725">
        <v>35</v>
      </c>
    </row>
    <row r="726" spans="2:14" x14ac:dyDescent="0.3">
      <c r="B726" s="4" t="s">
        <v>12</v>
      </c>
      <c r="C726" s="4">
        <v>0.25</v>
      </c>
      <c r="D726" s="5">
        <f>D57</f>
        <v>0</v>
      </c>
      <c r="E726" s="37" t="e">
        <f t="shared" si="127"/>
        <v>#DIV/0!</v>
      </c>
      <c r="F726" s="37">
        <f t="shared" si="132"/>
        <v>150</v>
      </c>
      <c r="G726" s="5" t="e">
        <f t="shared" si="128"/>
        <v>#DIV/0!</v>
      </c>
      <c r="H726" s="37">
        <v>65</v>
      </c>
      <c r="I726" s="37">
        <f t="shared" si="129"/>
        <v>20</v>
      </c>
      <c r="J726" s="5">
        <f t="shared" si="130"/>
        <v>5.1000000000000005</v>
      </c>
      <c r="K726" s="5">
        <f t="shared" si="131"/>
        <v>0.40476190476190482</v>
      </c>
      <c r="M726" s="10">
        <v>40</v>
      </c>
      <c r="N726">
        <v>35</v>
      </c>
    </row>
    <row r="727" spans="2:14" x14ac:dyDescent="0.3">
      <c r="B727" s="4" t="s">
        <v>13</v>
      </c>
      <c r="C727" s="4">
        <v>0.25</v>
      </c>
      <c r="D727" s="5">
        <f>D58</f>
        <v>0</v>
      </c>
      <c r="E727" s="37" t="e">
        <f t="shared" si="127"/>
        <v>#DIV/0!</v>
      </c>
      <c r="F727" s="37">
        <f t="shared" si="132"/>
        <v>150</v>
      </c>
      <c r="G727" s="5" t="e">
        <f t="shared" si="128"/>
        <v>#DIV/0!</v>
      </c>
      <c r="H727" s="37">
        <v>85</v>
      </c>
      <c r="I727" s="37">
        <f t="shared" si="129"/>
        <v>30</v>
      </c>
      <c r="J727" s="5">
        <f t="shared" si="130"/>
        <v>11.475</v>
      </c>
      <c r="K727" s="5">
        <f t="shared" si="131"/>
        <v>0.9107142857142857</v>
      </c>
      <c r="M727" s="10">
        <v>40</v>
      </c>
      <c r="N727">
        <v>35</v>
      </c>
    </row>
    <row r="728" spans="2:14" x14ac:dyDescent="0.3">
      <c r="B728" s="4" t="s">
        <v>14</v>
      </c>
      <c r="C728" s="4">
        <v>0.25</v>
      </c>
      <c r="D728" s="5">
        <f>D59</f>
        <v>0</v>
      </c>
      <c r="E728" s="37" t="e">
        <f t="shared" si="127"/>
        <v>#DIV/0!</v>
      </c>
      <c r="F728" s="37">
        <f t="shared" si="132"/>
        <v>150</v>
      </c>
      <c r="G728" s="5" t="e">
        <f t="shared" si="128"/>
        <v>#DIV/0!</v>
      </c>
      <c r="H728" s="37">
        <v>145</v>
      </c>
      <c r="I728" s="37">
        <f t="shared" si="129"/>
        <v>60</v>
      </c>
      <c r="J728" s="5">
        <f t="shared" si="130"/>
        <v>45.9</v>
      </c>
      <c r="K728" s="5">
        <f t="shared" si="131"/>
        <v>3.6428571428571428</v>
      </c>
      <c r="M728" s="10">
        <v>40</v>
      </c>
      <c r="N728">
        <v>35</v>
      </c>
    </row>
    <row r="729" spans="2:14" x14ac:dyDescent="0.3">
      <c r="B729" s="4" t="s">
        <v>18</v>
      </c>
      <c r="C729" s="4">
        <v>0.25</v>
      </c>
      <c r="D729" s="5">
        <f>D60</f>
        <v>0</v>
      </c>
      <c r="E729" s="37" t="e">
        <f t="shared" si="127"/>
        <v>#DIV/0!</v>
      </c>
      <c r="F729" s="37">
        <f t="shared" si="132"/>
        <v>150</v>
      </c>
      <c r="G729" s="5" t="e">
        <f t="shared" si="128"/>
        <v>#DIV/0!</v>
      </c>
      <c r="H729" s="37">
        <v>145</v>
      </c>
      <c r="I729" s="37">
        <f t="shared" si="129"/>
        <v>60</v>
      </c>
      <c r="J729" s="5">
        <f t="shared" si="130"/>
        <v>45.9</v>
      </c>
      <c r="K729" s="5">
        <f t="shared" si="131"/>
        <v>3.6428571428571428</v>
      </c>
      <c r="M729" s="10">
        <v>40</v>
      </c>
      <c r="N729">
        <v>35</v>
      </c>
    </row>
    <row r="730" spans="2:14" x14ac:dyDescent="0.3">
      <c r="B730" s="4" t="s">
        <v>19</v>
      </c>
      <c r="C730" s="4">
        <v>0.25</v>
      </c>
      <c r="D730" s="5">
        <f>D61</f>
        <v>0</v>
      </c>
      <c r="E730" s="37" t="e">
        <f t="shared" si="127"/>
        <v>#DIV/0!</v>
      </c>
      <c r="F730" s="37">
        <f t="shared" si="132"/>
        <v>150</v>
      </c>
      <c r="G730" s="5" t="e">
        <f t="shared" si="128"/>
        <v>#DIV/0!</v>
      </c>
      <c r="H730" s="37">
        <v>65</v>
      </c>
      <c r="I730" s="37">
        <f t="shared" si="129"/>
        <v>20</v>
      </c>
      <c r="J730" s="5">
        <f t="shared" si="130"/>
        <v>5.1000000000000005</v>
      </c>
      <c r="K730" s="5">
        <f t="shared" si="131"/>
        <v>0.40476190476190482</v>
      </c>
      <c r="M730" s="10">
        <v>40</v>
      </c>
      <c r="N730">
        <v>35</v>
      </c>
    </row>
    <row r="731" spans="2:14" x14ac:dyDescent="0.3">
      <c r="B731" s="4" t="s">
        <v>15</v>
      </c>
      <c r="C731" s="4">
        <v>0.25</v>
      </c>
      <c r="D731" s="5">
        <v>3.21</v>
      </c>
      <c r="E731" s="37">
        <f t="shared" si="127"/>
        <v>117.40809968847353</v>
      </c>
      <c r="F731" s="37">
        <f t="shared" si="132"/>
        <v>150</v>
      </c>
      <c r="G731" s="5">
        <f t="shared" si="128"/>
        <v>0.78272066458982348</v>
      </c>
      <c r="H731" s="37">
        <v>85</v>
      </c>
      <c r="I731" s="37">
        <f t="shared" si="129"/>
        <v>30</v>
      </c>
      <c r="J731" s="5">
        <f t="shared" si="130"/>
        <v>11.475</v>
      </c>
      <c r="K731" s="5">
        <f t="shared" si="131"/>
        <v>0.9107142857142857</v>
      </c>
      <c r="M731" s="10">
        <v>40</v>
      </c>
      <c r="N731">
        <v>35</v>
      </c>
    </row>
    <row r="732" spans="2:14" x14ac:dyDescent="0.3">
      <c r="B732" s="4" t="s">
        <v>20</v>
      </c>
      <c r="C732" s="4">
        <v>0.25</v>
      </c>
      <c r="D732" s="5">
        <f>D63</f>
        <v>0</v>
      </c>
      <c r="E732" s="37" t="e">
        <f t="shared" si="127"/>
        <v>#DIV/0!</v>
      </c>
      <c r="F732" s="37">
        <f t="shared" si="132"/>
        <v>150</v>
      </c>
      <c r="G732" s="5" t="e">
        <f t="shared" si="128"/>
        <v>#DIV/0!</v>
      </c>
      <c r="H732" s="37">
        <v>125</v>
      </c>
      <c r="I732" s="37">
        <f t="shared" si="129"/>
        <v>50</v>
      </c>
      <c r="J732" s="5">
        <f t="shared" si="130"/>
        <v>31.875</v>
      </c>
      <c r="K732" s="5">
        <f t="shared" si="131"/>
        <v>2.5297619047619047</v>
      </c>
      <c r="M732" s="10">
        <v>40</v>
      </c>
      <c r="N732">
        <v>35</v>
      </c>
    </row>
    <row r="733" spans="2:14" x14ac:dyDescent="0.3">
      <c r="B733" s="4" t="s">
        <v>21</v>
      </c>
      <c r="C733" s="4">
        <v>0.25</v>
      </c>
      <c r="D733" s="5">
        <f>D64</f>
        <v>0</v>
      </c>
      <c r="E733" s="37" t="e">
        <f t="shared" si="127"/>
        <v>#DIV/0!</v>
      </c>
      <c r="F733" s="37">
        <f t="shared" si="132"/>
        <v>150</v>
      </c>
      <c r="G733" s="5" t="e">
        <f t="shared" si="128"/>
        <v>#DIV/0!</v>
      </c>
      <c r="H733" s="37">
        <v>85</v>
      </c>
      <c r="I733" s="37">
        <f t="shared" si="129"/>
        <v>30</v>
      </c>
      <c r="J733" s="5">
        <f t="shared" si="130"/>
        <v>11.475</v>
      </c>
      <c r="K733" s="5">
        <f t="shared" si="131"/>
        <v>0.9107142857142857</v>
      </c>
      <c r="M733" s="10">
        <v>40</v>
      </c>
      <c r="N733">
        <v>35</v>
      </c>
    </row>
    <row r="734" spans="2:14" x14ac:dyDescent="0.3">
      <c r="B734" s="4" t="s">
        <v>16</v>
      </c>
      <c r="C734" s="4">
        <v>0.25</v>
      </c>
      <c r="D734" s="5">
        <f>D65</f>
        <v>0</v>
      </c>
      <c r="E734" s="37" t="e">
        <f t="shared" si="127"/>
        <v>#DIV/0!</v>
      </c>
      <c r="F734" s="37">
        <f t="shared" si="132"/>
        <v>150</v>
      </c>
      <c r="G734" s="5" t="e">
        <f t="shared" si="128"/>
        <v>#DIV/0!</v>
      </c>
      <c r="H734" s="37">
        <v>65</v>
      </c>
      <c r="I734" s="37">
        <f t="shared" si="129"/>
        <v>20</v>
      </c>
      <c r="J734" s="5">
        <f t="shared" si="130"/>
        <v>5.1000000000000005</v>
      </c>
      <c r="K734" s="5">
        <f t="shared" si="131"/>
        <v>0.40476190476190482</v>
      </c>
      <c r="M734" s="10">
        <v>40</v>
      </c>
      <c r="N734">
        <v>35</v>
      </c>
    </row>
    <row r="735" spans="2:14" ht="15" customHeight="1" x14ac:dyDescent="0.3">
      <c r="B735" s="4" t="s">
        <v>17</v>
      </c>
      <c r="C735" s="4">
        <v>0.25</v>
      </c>
      <c r="D735" s="5">
        <f>D66</f>
        <v>0</v>
      </c>
      <c r="E735" s="37" t="e">
        <f t="shared" si="127"/>
        <v>#DIV/0!</v>
      </c>
      <c r="F735" s="37">
        <f t="shared" si="132"/>
        <v>150</v>
      </c>
      <c r="G735" s="5" t="e">
        <f t="shared" si="128"/>
        <v>#DIV/0!</v>
      </c>
      <c r="H735" s="37">
        <v>125</v>
      </c>
      <c r="I735" s="37">
        <f t="shared" si="129"/>
        <v>50</v>
      </c>
      <c r="J735" s="5">
        <f t="shared" si="130"/>
        <v>31.875</v>
      </c>
      <c r="K735" s="5">
        <f t="shared" si="131"/>
        <v>2.5297619047619047</v>
      </c>
      <c r="M735" s="10">
        <v>40</v>
      </c>
      <c r="N735">
        <v>35</v>
      </c>
    </row>
    <row r="737" spans="2:20" x14ac:dyDescent="0.3">
      <c r="B737" t="s">
        <v>26</v>
      </c>
    </row>
    <row r="738" spans="2:20" x14ac:dyDescent="0.3">
      <c r="B738" s="4" t="s">
        <v>2</v>
      </c>
      <c r="C738" s="4" t="s">
        <v>3</v>
      </c>
      <c r="D738" s="4" t="s">
        <v>4</v>
      </c>
      <c r="E738" s="62" t="s">
        <v>260</v>
      </c>
      <c r="F738" s="62" t="s">
        <v>261</v>
      </c>
      <c r="G738" s="8" t="s">
        <v>262</v>
      </c>
      <c r="H738" s="8" t="s">
        <v>267</v>
      </c>
      <c r="I738" s="8" t="s">
        <v>263</v>
      </c>
      <c r="J738" s="8" t="s">
        <v>268</v>
      </c>
      <c r="K738" s="8" t="s">
        <v>224</v>
      </c>
      <c r="L738" s="18"/>
      <c r="M738" s="18"/>
      <c r="N738" s="18"/>
      <c r="O738" s="18"/>
      <c r="P738" s="18"/>
      <c r="Q738" s="18"/>
      <c r="R738" s="18"/>
      <c r="S738" s="18"/>
      <c r="T738" s="18"/>
    </row>
    <row r="739" spans="2:20" x14ac:dyDescent="0.3">
      <c r="B739" s="4" t="s">
        <v>52</v>
      </c>
      <c r="C739" s="4">
        <v>0.25</v>
      </c>
      <c r="D739" s="5">
        <v>4.8099999999999996</v>
      </c>
      <c r="E739" s="37">
        <f>H692</f>
        <v>0</v>
      </c>
      <c r="F739" s="37">
        <v>150</v>
      </c>
      <c r="G739" s="5">
        <f>E739/F739</f>
        <v>0</v>
      </c>
      <c r="H739" s="37">
        <v>65</v>
      </c>
      <c r="I739" s="37">
        <f>(H739-C739*100)/2</f>
        <v>20</v>
      </c>
      <c r="J739" s="5">
        <f>F739*(I739/100)^2*1.7/2</f>
        <v>5.1000000000000005</v>
      </c>
      <c r="K739" s="5">
        <f>(J739*100)/(0.9*N739*M739)</f>
        <v>0.40476190476190482</v>
      </c>
      <c r="L739" s="38"/>
      <c r="M739" s="10">
        <v>40</v>
      </c>
      <c r="N739">
        <v>35</v>
      </c>
      <c r="O739" s="38"/>
      <c r="P739" s="38"/>
      <c r="Q739" s="38"/>
      <c r="R739" s="38"/>
      <c r="S739" s="38"/>
      <c r="T739" s="17"/>
    </row>
    <row r="740" spans="2:20" x14ac:dyDescent="0.3">
      <c r="B740" s="4" t="s">
        <v>53</v>
      </c>
      <c r="C740" s="4">
        <v>0.25</v>
      </c>
      <c r="D740" s="5">
        <v>4.8099999999999996</v>
      </c>
      <c r="E740" s="37">
        <f t="shared" ref="E740:E757" si="133">H693</f>
        <v>0</v>
      </c>
      <c r="F740" s="37">
        <f>F739</f>
        <v>150</v>
      </c>
      <c r="G740" s="5">
        <f t="shared" ref="G740:G757" si="134">E740/F740</f>
        <v>0</v>
      </c>
      <c r="H740" s="37">
        <v>65</v>
      </c>
      <c r="I740" s="37">
        <f t="shared" ref="I740:I757" si="135">(H740-C740*100)/2</f>
        <v>20</v>
      </c>
      <c r="J740" s="5">
        <f t="shared" ref="J740:J757" si="136">F740*(I740/100)^2*1.7/2</f>
        <v>5.1000000000000005</v>
      </c>
      <c r="K740" s="5">
        <f t="shared" ref="K740:K757" si="137">(J740*100)/(0.9*N740*M740)</f>
        <v>0.40476190476190482</v>
      </c>
      <c r="L740" s="38"/>
      <c r="M740" s="10">
        <v>40</v>
      </c>
      <c r="N740">
        <v>35</v>
      </c>
      <c r="O740" s="38"/>
      <c r="P740" s="38"/>
      <c r="Q740" s="38"/>
      <c r="R740" s="38"/>
      <c r="S740" s="38"/>
      <c r="T740" s="17"/>
    </row>
    <row r="741" spans="2:20" x14ac:dyDescent="0.3">
      <c r="B741" s="4" t="s">
        <v>54</v>
      </c>
      <c r="C741" s="4">
        <v>0.25</v>
      </c>
      <c r="D741" s="5">
        <v>2.1</v>
      </c>
      <c r="E741" s="37">
        <f t="shared" si="133"/>
        <v>0</v>
      </c>
      <c r="F741" s="37">
        <f t="shared" ref="F741:F757" si="138">F740</f>
        <v>150</v>
      </c>
      <c r="G741" s="5">
        <f t="shared" si="134"/>
        <v>0</v>
      </c>
      <c r="H741" s="37">
        <v>65</v>
      </c>
      <c r="I741" s="37">
        <f t="shared" si="135"/>
        <v>20</v>
      </c>
      <c r="J741" s="5">
        <f t="shared" si="136"/>
        <v>5.1000000000000005</v>
      </c>
      <c r="K741" s="5">
        <f t="shared" si="137"/>
        <v>0.40476190476190482</v>
      </c>
      <c r="L741" s="38"/>
      <c r="M741" s="10">
        <v>40</v>
      </c>
      <c r="N741">
        <v>35</v>
      </c>
      <c r="O741" s="38"/>
      <c r="P741" s="38"/>
      <c r="Q741" s="38"/>
      <c r="R741" s="38"/>
      <c r="S741" s="38"/>
      <c r="T741" s="17"/>
    </row>
    <row r="742" spans="2:20" x14ac:dyDescent="0.3">
      <c r="B742" s="4" t="s">
        <v>55</v>
      </c>
      <c r="C742" s="4">
        <v>0.25</v>
      </c>
      <c r="D742" s="5">
        <v>2.1</v>
      </c>
      <c r="E742" s="37">
        <f t="shared" si="133"/>
        <v>0</v>
      </c>
      <c r="F742" s="37">
        <f t="shared" si="138"/>
        <v>150</v>
      </c>
      <c r="G742" s="5">
        <f t="shared" si="134"/>
        <v>0</v>
      </c>
      <c r="H742" s="37">
        <v>65</v>
      </c>
      <c r="I742" s="37">
        <f t="shared" si="135"/>
        <v>20</v>
      </c>
      <c r="J742" s="5">
        <f t="shared" si="136"/>
        <v>5.1000000000000005</v>
      </c>
      <c r="K742" s="5">
        <f t="shared" si="137"/>
        <v>0.40476190476190482</v>
      </c>
      <c r="L742" s="38"/>
      <c r="M742" s="10">
        <v>40</v>
      </c>
      <c r="N742">
        <v>35</v>
      </c>
      <c r="O742" s="38"/>
      <c r="P742" s="38"/>
      <c r="Q742" s="38"/>
      <c r="R742" s="38"/>
      <c r="S742" s="38"/>
      <c r="T742" s="17"/>
    </row>
    <row r="743" spans="2:20" x14ac:dyDescent="0.3">
      <c r="B743" s="4" t="s">
        <v>56</v>
      </c>
      <c r="C743" s="4">
        <v>0.25</v>
      </c>
      <c r="D743" s="5">
        <v>2.0099999999999998</v>
      </c>
      <c r="E743" s="37">
        <f t="shared" si="133"/>
        <v>0</v>
      </c>
      <c r="F743" s="37">
        <f t="shared" si="138"/>
        <v>150</v>
      </c>
      <c r="G743" s="5">
        <f t="shared" si="134"/>
        <v>0</v>
      </c>
      <c r="H743" s="37">
        <v>145</v>
      </c>
      <c r="I743" s="37">
        <f t="shared" si="135"/>
        <v>60</v>
      </c>
      <c r="J743" s="5">
        <f t="shared" si="136"/>
        <v>45.9</v>
      </c>
      <c r="K743" s="5">
        <f t="shared" si="137"/>
        <v>3.6428571428571428</v>
      </c>
      <c r="L743" s="38"/>
      <c r="M743" s="10">
        <v>40</v>
      </c>
      <c r="N743">
        <v>35</v>
      </c>
      <c r="O743" s="38"/>
      <c r="P743" s="38"/>
      <c r="Q743" s="38"/>
      <c r="R743" s="38"/>
      <c r="S743" s="38"/>
      <c r="T743" s="17"/>
    </row>
    <row r="744" spans="2:20" x14ac:dyDescent="0.3">
      <c r="B744" s="4" t="s">
        <v>57</v>
      </c>
      <c r="C744" s="4">
        <v>0.25</v>
      </c>
      <c r="D744" s="5">
        <v>2.1</v>
      </c>
      <c r="E744" s="37">
        <f t="shared" si="133"/>
        <v>0</v>
      </c>
      <c r="F744" s="37">
        <f t="shared" si="138"/>
        <v>150</v>
      </c>
      <c r="G744" s="5">
        <f t="shared" si="134"/>
        <v>0</v>
      </c>
      <c r="H744" s="37">
        <v>145</v>
      </c>
      <c r="I744" s="37">
        <f t="shared" si="135"/>
        <v>60</v>
      </c>
      <c r="J744" s="5">
        <f t="shared" si="136"/>
        <v>45.9</v>
      </c>
      <c r="K744" s="5">
        <f t="shared" si="137"/>
        <v>3.6428571428571428</v>
      </c>
      <c r="L744" s="38"/>
      <c r="M744" s="10">
        <v>40</v>
      </c>
      <c r="N744">
        <v>35</v>
      </c>
      <c r="O744" s="38"/>
      <c r="P744" s="38"/>
      <c r="Q744" s="38"/>
      <c r="R744" s="38"/>
      <c r="S744" s="38"/>
      <c r="T744" s="17"/>
    </row>
    <row r="745" spans="2:20" x14ac:dyDescent="0.3">
      <c r="B745" s="4" t="s">
        <v>58</v>
      </c>
      <c r="C745" s="4">
        <v>0.25</v>
      </c>
      <c r="D745" s="5">
        <v>2.0499999999999998</v>
      </c>
      <c r="E745" s="37">
        <f t="shared" si="133"/>
        <v>0</v>
      </c>
      <c r="F745" s="37">
        <f t="shared" si="138"/>
        <v>150</v>
      </c>
      <c r="G745" s="5">
        <f t="shared" si="134"/>
        <v>0</v>
      </c>
      <c r="H745" s="37">
        <v>145</v>
      </c>
      <c r="I745" s="37">
        <f t="shared" si="135"/>
        <v>60</v>
      </c>
      <c r="J745" s="5">
        <f t="shared" si="136"/>
        <v>45.9</v>
      </c>
      <c r="K745" s="5">
        <f t="shared" si="137"/>
        <v>3.6428571428571428</v>
      </c>
      <c r="L745" s="38"/>
      <c r="M745" s="10">
        <v>40</v>
      </c>
      <c r="N745">
        <v>35</v>
      </c>
      <c r="O745" s="38"/>
      <c r="P745" s="38"/>
      <c r="Q745" s="38"/>
      <c r="R745" s="38"/>
      <c r="S745" s="38"/>
      <c r="T745" s="17"/>
    </row>
    <row r="746" spans="2:20" x14ac:dyDescent="0.3">
      <c r="B746" s="4" t="s">
        <v>59</v>
      </c>
      <c r="C746" s="4">
        <v>0.25</v>
      </c>
      <c r="D746" s="5">
        <v>2.75</v>
      </c>
      <c r="E746" s="37">
        <f t="shared" si="133"/>
        <v>0</v>
      </c>
      <c r="F746" s="37">
        <f t="shared" si="138"/>
        <v>150</v>
      </c>
      <c r="G746" s="5">
        <f t="shared" si="134"/>
        <v>0</v>
      </c>
      <c r="H746" s="37">
        <v>65</v>
      </c>
      <c r="I746" s="37">
        <f t="shared" si="135"/>
        <v>20</v>
      </c>
      <c r="J746" s="5">
        <f t="shared" si="136"/>
        <v>5.1000000000000005</v>
      </c>
      <c r="K746" s="5">
        <f t="shared" si="137"/>
        <v>0.40476190476190482</v>
      </c>
      <c r="L746" s="38"/>
      <c r="M746" s="10">
        <v>40</v>
      </c>
      <c r="N746">
        <v>35</v>
      </c>
      <c r="O746" s="38"/>
      <c r="P746" s="38"/>
      <c r="Q746" s="38"/>
      <c r="R746" s="38"/>
      <c r="S746" s="38"/>
      <c r="T746" s="17"/>
    </row>
    <row r="747" spans="2:20" x14ac:dyDescent="0.3">
      <c r="B747" s="4" t="s">
        <v>60</v>
      </c>
      <c r="C747" s="4">
        <v>0.25</v>
      </c>
      <c r="D747" s="5">
        <v>3.16</v>
      </c>
      <c r="E747" s="37">
        <f t="shared" si="133"/>
        <v>0</v>
      </c>
      <c r="F747" s="37">
        <f t="shared" si="138"/>
        <v>150</v>
      </c>
      <c r="G747" s="5">
        <f t="shared" si="134"/>
        <v>0</v>
      </c>
      <c r="H747" s="37">
        <v>65</v>
      </c>
      <c r="I747" s="37">
        <f t="shared" si="135"/>
        <v>20</v>
      </c>
      <c r="J747" s="5">
        <f t="shared" si="136"/>
        <v>5.1000000000000005</v>
      </c>
      <c r="K747" s="5">
        <f t="shared" si="137"/>
        <v>0.40476190476190482</v>
      </c>
      <c r="L747" s="38"/>
      <c r="M747" s="10">
        <v>40</v>
      </c>
      <c r="N747">
        <v>35</v>
      </c>
      <c r="O747" s="38"/>
      <c r="P747" s="38"/>
      <c r="Q747" s="38"/>
      <c r="R747" s="38"/>
      <c r="S747" s="38"/>
      <c r="T747" s="17"/>
    </row>
    <row r="748" spans="2:20" x14ac:dyDescent="0.3">
      <c r="B748" s="4" t="s">
        <v>61</v>
      </c>
      <c r="C748" s="4">
        <v>0.25</v>
      </c>
      <c r="D748" s="5">
        <v>1.63</v>
      </c>
      <c r="E748" s="37">
        <f t="shared" si="133"/>
        <v>0</v>
      </c>
      <c r="F748" s="37">
        <f t="shared" si="138"/>
        <v>150</v>
      </c>
      <c r="G748" s="5">
        <f t="shared" si="134"/>
        <v>0</v>
      </c>
      <c r="H748" s="37">
        <v>65</v>
      </c>
      <c r="I748" s="37">
        <f t="shared" si="135"/>
        <v>20</v>
      </c>
      <c r="J748" s="5">
        <f t="shared" si="136"/>
        <v>5.1000000000000005</v>
      </c>
      <c r="K748" s="5">
        <f t="shared" si="137"/>
        <v>0.40476190476190482</v>
      </c>
      <c r="L748" s="38"/>
      <c r="M748" s="10">
        <v>40</v>
      </c>
      <c r="N748">
        <v>35</v>
      </c>
      <c r="O748" s="38"/>
      <c r="P748" s="38"/>
      <c r="Q748" s="38"/>
      <c r="R748" s="38"/>
      <c r="S748" s="38"/>
      <c r="T748" s="17"/>
    </row>
    <row r="749" spans="2:20" x14ac:dyDescent="0.3">
      <c r="B749" s="4" t="s">
        <v>62</v>
      </c>
      <c r="C749" s="4">
        <v>0.25</v>
      </c>
      <c r="D749" s="5">
        <v>2.1</v>
      </c>
      <c r="E749" s="37">
        <f t="shared" si="133"/>
        <v>0</v>
      </c>
      <c r="F749" s="37">
        <f t="shared" si="138"/>
        <v>150</v>
      </c>
      <c r="G749" s="5">
        <f t="shared" si="134"/>
        <v>0</v>
      </c>
      <c r="H749" s="37">
        <v>65</v>
      </c>
      <c r="I749" s="37">
        <f t="shared" si="135"/>
        <v>20</v>
      </c>
      <c r="J749" s="5">
        <f t="shared" si="136"/>
        <v>5.1000000000000005</v>
      </c>
      <c r="K749" s="5">
        <f t="shared" si="137"/>
        <v>0.40476190476190482</v>
      </c>
      <c r="L749" s="38"/>
      <c r="M749" s="10">
        <v>40</v>
      </c>
      <c r="N749">
        <v>35</v>
      </c>
      <c r="O749" s="38"/>
      <c r="P749" s="38"/>
      <c r="Q749" s="38"/>
      <c r="R749" s="38"/>
      <c r="S749" s="38"/>
      <c r="T749" s="17"/>
    </row>
    <row r="750" spans="2:20" x14ac:dyDescent="0.3">
      <c r="B750" s="4" t="s">
        <v>63</v>
      </c>
      <c r="C750" s="4">
        <v>0.25</v>
      </c>
      <c r="D750" s="5">
        <v>3.16</v>
      </c>
      <c r="E750" s="37">
        <f t="shared" si="133"/>
        <v>0</v>
      </c>
      <c r="F750" s="37">
        <f t="shared" si="138"/>
        <v>150</v>
      </c>
      <c r="G750" s="5">
        <f t="shared" si="134"/>
        <v>0</v>
      </c>
      <c r="H750" s="37">
        <v>65</v>
      </c>
      <c r="I750" s="37">
        <f t="shared" si="135"/>
        <v>20</v>
      </c>
      <c r="J750" s="5">
        <f t="shared" si="136"/>
        <v>5.1000000000000005</v>
      </c>
      <c r="K750" s="5">
        <f t="shared" si="137"/>
        <v>0.40476190476190482</v>
      </c>
      <c r="L750" s="38"/>
      <c r="M750" s="10">
        <v>40</v>
      </c>
      <c r="N750">
        <v>35</v>
      </c>
      <c r="O750" s="38"/>
      <c r="P750" s="38"/>
      <c r="Q750" s="38"/>
      <c r="R750" s="38"/>
      <c r="S750" s="38"/>
      <c r="T750" s="17"/>
    </row>
    <row r="751" spans="2:20" x14ac:dyDescent="0.3">
      <c r="B751" s="4" t="s">
        <v>64</v>
      </c>
      <c r="C751" s="4">
        <v>0.25</v>
      </c>
      <c r="D751" s="5">
        <v>2.0099999999999998</v>
      </c>
      <c r="E751" s="37" t="e">
        <f t="shared" si="133"/>
        <v>#REF!</v>
      </c>
      <c r="F751" s="37">
        <f t="shared" si="138"/>
        <v>150</v>
      </c>
      <c r="G751" s="5" t="e">
        <f t="shared" si="134"/>
        <v>#REF!</v>
      </c>
      <c r="H751" s="37">
        <v>145</v>
      </c>
      <c r="I751" s="37">
        <f t="shared" si="135"/>
        <v>60</v>
      </c>
      <c r="J751" s="5">
        <f t="shared" si="136"/>
        <v>45.9</v>
      </c>
      <c r="K751" s="5">
        <f t="shared" si="137"/>
        <v>3.6428571428571428</v>
      </c>
      <c r="L751" s="38"/>
      <c r="M751" s="10">
        <v>40</v>
      </c>
      <c r="N751">
        <v>35</v>
      </c>
      <c r="O751" s="38"/>
      <c r="P751" s="38"/>
      <c r="Q751" s="38"/>
      <c r="R751" s="38"/>
      <c r="S751" s="38"/>
      <c r="T751" s="17"/>
    </row>
    <row r="752" spans="2:20" x14ac:dyDescent="0.3">
      <c r="B752" s="4" t="s">
        <v>65</v>
      </c>
      <c r="C752" s="4">
        <v>0.25</v>
      </c>
      <c r="D752" s="5">
        <v>2.1</v>
      </c>
      <c r="E752" s="37" t="e">
        <f t="shared" si="133"/>
        <v>#REF!</v>
      </c>
      <c r="F752" s="37">
        <f t="shared" si="138"/>
        <v>150</v>
      </c>
      <c r="G752" s="5" t="e">
        <f t="shared" si="134"/>
        <v>#REF!</v>
      </c>
      <c r="H752" s="37">
        <v>145</v>
      </c>
      <c r="I752" s="37">
        <f t="shared" si="135"/>
        <v>60</v>
      </c>
      <c r="J752" s="5">
        <f t="shared" si="136"/>
        <v>45.9</v>
      </c>
      <c r="K752" s="5">
        <f t="shared" si="137"/>
        <v>3.6428571428571428</v>
      </c>
      <c r="L752" s="38"/>
      <c r="M752" s="10">
        <v>40</v>
      </c>
      <c r="N752">
        <v>35</v>
      </c>
      <c r="O752" s="38"/>
      <c r="P752" s="38"/>
      <c r="Q752" s="38"/>
      <c r="R752" s="38"/>
      <c r="S752" s="38"/>
      <c r="T752" s="17"/>
    </row>
    <row r="753" spans="2:20" x14ac:dyDescent="0.3">
      <c r="B753" s="4" t="s">
        <v>66</v>
      </c>
      <c r="C753" s="4">
        <v>0.25</v>
      </c>
      <c r="D753" s="5">
        <v>2.0499999999999998</v>
      </c>
      <c r="E753" s="37" t="e">
        <f t="shared" si="133"/>
        <v>#REF!</v>
      </c>
      <c r="F753" s="37">
        <f t="shared" si="138"/>
        <v>150</v>
      </c>
      <c r="G753" s="5" t="e">
        <f t="shared" si="134"/>
        <v>#REF!</v>
      </c>
      <c r="H753" s="37">
        <v>65</v>
      </c>
      <c r="I753" s="37">
        <f t="shared" si="135"/>
        <v>20</v>
      </c>
      <c r="J753" s="5">
        <f t="shared" si="136"/>
        <v>5.1000000000000005</v>
      </c>
      <c r="K753" s="5">
        <f t="shared" si="137"/>
        <v>0.40476190476190482</v>
      </c>
      <c r="L753" s="38"/>
      <c r="M753" s="10">
        <v>40</v>
      </c>
      <c r="N753">
        <v>35</v>
      </c>
      <c r="O753" s="38"/>
      <c r="P753" s="38"/>
      <c r="Q753" s="38"/>
      <c r="R753" s="38"/>
      <c r="S753" s="38"/>
      <c r="T753" s="17"/>
    </row>
    <row r="754" spans="2:20" x14ac:dyDescent="0.3">
      <c r="B754" s="4" t="s">
        <v>67</v>
      </c>
      <c r="C754" s="4">
        <v>0.25</v>
      </c>
      <c r="D754" s="5">
        <v>2.15</v>
      </c>
      <c r="E754" s="37" t="e">
        <f t="shared" si="133"/>
        <v>#REF!</v>
      </c>
      <c r="F754" s="37">
        <f t="shared" si="138"/>
        <v>150</v>
      </c>
      <c r="G754" s="5" t="e">
        <f t="shared" si="134"/>
        <v>#REF!</v>
      </c>
      <c r="H754" s="37">
        <v>65</v>
      </c>
      <c r="I754" s="37">
        <f t="shared" si="135"/>
        <v>20</v>
      </c>
      <c r="J754" s="5">
        <f t="shared" si="136"/>
        <v>5.1000000000000005</v>
      </c>
      <c r="K754" s="5">
        <f t="shared" si="137"/>
        <v>0.40476190476190482</v>
      </c>
      <c r="L754" s="38"/>
      <c r="M754" s="10">
        <v>40</v>
      </c>
      <c r="N754">
        <v>35</v>
      </c>
      <c r="O754" s="38"/>
      <c r="P754" s="38"/>
      <c r="Q754" s="38"/>
      <c r="R754" s="38"/>
      <c r="S754" s="38"/>
      <c r="T754" s="17"/>
    </row>
    <row r="755" spans="2:20" x14ac:dyDescent="0.3">
      <c r="B755" s="4" t="s">
        <v>68</v>
      </c>
      <c r="C755" s="4">
        <v>0.25</v>
      </c>
      <c r="D755" s="5">
        <v>2.41</v>
      </c>
      <c r="E755" s="37" t="e">
        <f t="shared" si="133"/>
        <v>#REF!</v>
      </c>
      <c r="F755" s="37">
        <f t="shared" si="138"/>
        <v>150</v>
      </c>
      <c r="G755" s="5" t="e">
        <f t="shared" si="134"/>
        <v>#REF!</v>
      </c>
      <c r="H755" s="37">
        <v>105</v>
      </c>
      <c r="I755" s="37">
        <f t="shared" si="135"/>
        <v>40</v>
      </c>
      <c r="J755" s="5">
        <f t="shared" si="136"/>
        <v>20.400000000000002</v>
      </c>
      <c r="K755" s="5">
        <f t="shared" si="137"/>
        <v>1.6190476190476193</v>
      </c>
      <c r="L755" s="38"/>
      <c r="M755" s="10">
        <v>40</v>
      </c>
      <c r="N755">
        <v>35</v>
      </c>
      <c r="O755" s="38"/>
      <c r="P755" s="38"/>
      <c r="Q755" s="38"/>
      <c r="R755" s="38"/>
      <c r="S755" s="38"/>
      <c r="T755" s="17"/>
    </row>
    <row r="756" spans="2:20" x14ac:dyDescent="0.3">
      <c r="B756" s="4" t="s">
        <v>69</v>
      </c>
      <c r="C756" s="4">
        <v>0.25</v>
      </c>
      <c r="D756" s="5">
        <v>3.76</v>
      </c>
      <c r="E756" s="37" t="e">
        <f t="shared" si="133"/>
        <v>#REF!</v>
      </c>
      <c r="F756" s="37">
        <f t="shared" si="138"/>
        <v>150</v>
      </c>
      <c r="G756" s="5" t="e">
        <f t="shared" si="134"/>
        <v>#REF!</v>
      </c>
      <c r="H756" s="37">
        <v>85</v>
      </c>
      <c r="I756" s="37">
        <f t="shared" si="135"/>
        <v>30</v>
      </c>
      <c r="J756" s="5">
        <f t="shared" si="136"/>
        <v>11.475</v>
      </c>
      <c r="K756" s="5">
        <f t="shared" si="137"/>
        <v>0.9107142857142857</v>
      </c>
      <c r="L756" s="38"/>
      <c r="M756" s="10">
        <v>40</v>
      </c>
      <c r="N756">
        <v>35</v>
      </c>
      <c r="O756" s="38"/>
      <c r="P756" s="38"/>
      <c r="Q756" s="38"/>
      <c r="R756" s="38"/>
      <c r="S756" s="38"/>
      <c r="T756" s="17"/>
    </row>
    <row r="757" spans="2:20" x14ac:dyDescent="0.3">
      <c r="B757" s="4" t="s">
        <v>70</v>
      </c>
      <c r="C757" s="4">
        <v>0.25</v>
      </c>
      <c r="D757" s="5">
        <v>2.12</v>
      </c>
      <c r="E757" s="37">
        <f t="shared" si="133"/>
        <v>0</v>
      </c>
      <c r="F757" s="37">
        <f t="shared" si="138"/>
        <v>150</v>
      </c>
      <c r="G757" s="5">
        <f t="shared" si="134"/>
        <v>0</v>
      </c>
      <c r="H757" s="37">
        <v>95</v>
      </c>
      <c r="I757" s="37">
        <f t="shared" si="135"/>
        <v>35</v>
      </c>
      <c r="J757" s="5">
        <f t="shared" si="136"/>
        <v>15.618749999999997</v>
      </c>
      <c r="K757" s="5">
        <f t="shared" si="137"/>
        <v>1.2395833333333333</v>
      </c>
      <c r="L757" s="38"/>
      <c r="M757" s="10">
        <v>40</v>
      </c>
      <c r="N757">
        <v>35</v>
      </c>
      <c r="O757" s="38"/>
      <c r="P757" s="38"/>
      <c r="Q757" s="38"/>
      <c r="R757" s="38"/>
      <c r="S757" s="38"/>
      <c r="T757" s="17"/>
    </row>
    <row r="759" spans="2:20" x14ac:dyDescent="0.3">
      <c r="B759" s="18" t="s">
        <v>270</v>
      </c>
      <c r="D759" s="25" t="s">
        <v>271</v>
      </c>
      <c r="E759" t="s">
        <v>272</v>
      </c>
      <c r="F759" t="s">
        <v>273</v>
      </c>
    </row>
    <row r="760" spans="2:20" x14ac:dyDescent="0.3">
      <c r="D760" s="25" t="s">
        <v>274</v>
      </c>
      <c r="E760" t="s">
        <v>272</v>
      </c>
      <c r="F760" t="s">
        <v>275</v>
      </c>
    </row>
    <row r="761" spans="2:20" x14ac:dyDescent="0.3">
      <c r="D761" s="25" t="s">
        <v>274</v>
      </c>
      <c r="E761" t="s">
        <v>272</v>
      </c>
      <c r="F761" t="s">
        <v>278</v>
      </c>
      <c r="I761" s="25" t="s">
        <v>276</v>
      </c>
      <c r="J761" s="25" t="s">
        <v>277</v>
      </c>
    </row>
    <row r="763" spans="2:20" x14ac:dyDescent="0.3">
      <c r="B763" t="s">
        <v>279</v>
      </c>
      <c r="E763" t="s">
        <v>285</v>
      </c>
    </row>
    <row r="764" spans="2:20" ht="15.6" x14ac:dyDescent="0.3">
      <c r="B764" s="64" t="s">
        <v>280</v>
      </c>
    </row>
    <row r="765" spans="2:20" ht="15.6" x14ac:dyDescent="0.3">
      <c r="B765" s="65" t="s">
        <v>281</v>
      </c>
    </row>
    <row r="766" spans="2:20" ht="15.6" x14ac:dyDescent="0.3">
      <c r="B766" s="66" t="s">
        <v>282</v>
      </c>
    </row>
    <row r="767" spans="2:20" ht="15.6" x14ac:dyDescent="0.3">
      <c r="B767" s="65" t="s">
        <v>283</v>
      </c>
    </row>
    <row r="768" spans="2:20" ht="15.6" x14ac:dyDescent="0.3">
      <c r="B768" s="65"/>
    </row>
    <row r="769" spans="7:7" x14ac:dyDescent="0.3">
      <c r="G769" t="s">
        <v>284</v>
      </c>
    </row>
  </sheetData>
  <mergeCells count="4">
    <mergeCell ref="R53:S53"/>
    <mergeCell ref="T53:U53"/>
    <mergeCell ref="R63:S63"/>
    <mergeCell ref="T63:U6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2015-06-28T11:11:21Z</cp:lastPrinted>
  <dcterms:created xsi:type="dcterms:W3CDTF">2015-06-26T22:06:24Z</dcterms:created>
  <dcterms:modified xsi:type="dcterms:W3CDTF">2017-04-10T21:00:59Z</dcterms:modified>
</cp:coreProperties>
</file>